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LABOR FORCE and EMPLOYMENT\Employment\2025\"/>
    </mc:Choice>
  </mc:AlternateContent>
  <xr:revisionPtr revIDLastSave="0" documentId="8_{9FF73C01-5EEA-4B59-8192-568E9096B2E5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.04a" sheetId="1" r:id="rId1"/>
    <sheet name="Sheet1" sheetId="2" r:id="rId2"/>
    <sheet name="Sheet4" sheetId="5" r:id="rId3"/>
    <sheet name="Sheet2" sheetId="3" r:id="rId4"/>
    <sheet name="Sheet3" sheetId="4" r:id="rId5"/>
  </sheets>
  <externalReferences>
    <externalReference r:id="rId6"/>
  </externalReferences>
  <definedNames>
    <definedName name="Recover">[1]Macro1!$A$71</definedName>
    <definedName name="TableName">"Dummy"</definedName>
    <definedName name="Z_2C045F60_6AB2_44F0_B91E_AB5C1A883BD2_.wvu.PrintArea" localSheetId="0" hidden="1">'.04a'!$A$2:$I$75</definedName>
    <definedName name="Z_F4665436_DFC3_47B1_A482_DE3E62B43168_.wvu.Cols" localSheetId="0" hidden="1">'.04a'!#REF!,'.04a'!#REF!,'.04a'!#REF!</definedName>
    <definedName name="Z_F4665436_DFC3_47B1_A482_DE3E62B43168_.wvu.PrintArea" localSheetId="0" hidden="1">'.04a'!$B$2:$D$57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5" l="1"/>
  <c r="H10" i="5"/>
  <c r="H9" i="5"/>
  <c r="H8" i="5"/>
  <c r="P16" i="1"/>
  <c r="P13" i="1"/>
  <c r="P10" i="1"/>
  <c r="P19" i="1"/>
  <c r="P22" i="1"/>
  <c r="P25" i="1"/>
  <c r="P28" i="1"/>
  <c r="P31" i="1"/>
  <c r="P34" i="1"/>
  <c r="P37" i="1"/>
  <c r="P43" i="1"/>
  <c r="P40" i="1"/>
  <c r="P46" i="1"/>
  <c r="P49" i="1"/>
  <c r="P52" i="1"/>
  <c r="P55" i="1"/>
  <c r="P58" i="1"/>
  <c r="P61" i="1"/>
  <c r="P64" i="1"/>
  <c r="P70" i="1"/>
  <c r="C32" i="4" l="1"/>
  <c r="C34" i="4"/>
  <c r="C35" i="4"/>
  <c r="C36" i="4"/>
  <c r="C37" i="4"/>
  <c r="C38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J8" i="3" l="1"/>
  <c r="K8" i="3"/>
  <c r="J10" i="3"/>
  <c r="K10" i="3"/>
  <c r="J11" i="3"/>
  <c r="J12" i="3"/>
  <c r="K12" i="3"/>
  <c r="J13" i="3"/>
  <c r="K13" i="3"/>
  <c r="J14" i="3"/>
  <c r="J15" i="3"/>
  <c r="K15" i="3"/>
  <c r="J16" i="3"/>
  <c r="K16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J26" i="3"/>
  <c r="K26" i="3"/>
  <c r="J27" i="3"/>
  <c r="K27" i="3"/>
  <c r="J28" i="3"/>
  <c r="K28" i="3"/>
  <c r="J29" i="3"/>
  <c r="K29" i="3"/>
  <c r="J30" i="3"/>
  <c r="K30" i="3"/>
  <c r="J32" i="3"/>
  <c r="K32" i="3"/>
  <c r="J9" i="2"/>
  <c r="M17" i="1" l="1"/>
  <c r="M16" i="1"/>
  <c r="M15" i="1"/>
  <c r="M14" i="1"/>
  <c r="M13" i="1"/>
  <c r="L18" i="1" l="1"/>
  <c r="L17" i="1"/>
  <c r="L14" i="1"/>
  <c r="L16" i="1"/>
  <c r="L13" i="1"/>
  <c r="E12" i="2" l="1"/>
  <c r="E13" i="2"/>
  <c r="M5" i="2"/>
  <c r="M9" i="2"/>
  <c r="M7" i="2"/>
  <c r="J7" i="2"/>
  <c r="J5" i="2"/>
  <c r="AE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K13" i="2"/>
  <c r="I13" i="2"/>
  <c r="G13" i="2"/>
  <c r="AE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L12" i="2"/>
  <c r="K12" i="2"/>
  <c r="I12" i="2"/>
  <c r="H12" i="2"/>
  <c r="G12" i="2"/>
  <c r="C8" i="1" l="1"/>
</calcChain>
</file>

<file path=xl/sharedStrings.xml><?xml version="1.0" encoding="utf-8"?>
<sst xmlns="http://schemas.openxmlformats.org/spreadsheetml/2006/main" count="414" uniqueCount="57">
  <si>
    <t>Industry</t>
  </si>
  <si>
    <t>Total</t>
  </si>
  <si>
    <t>Agriculture and Fishing</t>
  </si>
  <si>
    <t xml:space="preserve">     Male</t>
  </si>
  <si>
    <t xml:space="preserve">     Female</t>
  </si>
  <si>
    <t xml:space="preserve">Manufacturing, Mining and Quarrying </t>
  </si>
  <si>
    <t>Electricity, Gas, Steam and Air Conditioning Supply, Water Supply and Sewerage</t>
  </si>
  <si>
    <t>Construction</t>
  </si>
  <si>
    <t>Wholesale and Retail</t>
  </si>
  <si>
    <t xml:space="preserve">Accommodation </t>
  </si>
  <si>
    <t>Restaurants and Mobile Food Services Activities</t>
  </si>
  <si>
    <t>Transportation and Storage</t>
  </si>
  <si>
    <t>Information and Communication</t>
  </si>
  <si>
    <t>Financial Services</t>
  </si>
  <si>
    <t>Real Estate</t>
  </si>
  <si>
    <t>Professional, Scientific and Technical activities</t>
  </si>
  <si>
    <t>Administrative and Support Service Activities</t>
  </si>
  <si>
    <t>General Public Administration Activities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</si>
  <si>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</si>
  <si>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</si>
  <si>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</si>
  <si>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</si>
  <si>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</si>
  <si>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Extra-territorial organizations</t>
  </si>
  <si>
    <t>DK/NS</t>
  </si>
  <si>
    <t>Male</t>
  </si>
  <si>
    <t>Female</t>
  </si>
  <si>
    <t>Sex Distribution</t>
  </si>
  <si>
    <t>#</t>
  </si>
  <si>
    <t>%</t>
  </si>
  <si>
    <t>Agriculture, forestry and fishing</t>
  </si>
  <si>
    <t>Mining and quarrying</t>
  </si>
  <si>
    <t>…</t>
  </si>
  <si>
    <t>Manufacturing</t>
  </si>
  <si>
    <t>Electricity, gas, steam and air conditioning supply</t>
  </si>
  <si>
    <t>Water supply; sewerage, waste management and remediation activities</t>
  </si>
  <si>
    <t>Wholesale and retail trade; repair of motor vehicles and motorcycles</t>
  </si>
  <si>
    <t>Transportation and storage</t>
  </si>
  <si>
    <t>Accommodation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</si>
  <si>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</si>
  <si>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</si>
  <si>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</si>
  <si>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</si>
  <si>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</si>
  <si>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</si>
  <si>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</si>
  <si>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</si>
  <si>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</si>
  <si>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</si>
  <si>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>Not Stated</t>
  </si>
  <si>
    <t>Manufacturing, Mining and quarrying</t>
  </si>
  <si>
    <t>Table 3.28</t>
  </si>
  <si>
    <t>Employment by Industry and Sex, 2013- 2025</t>
  </si>
  <si>
    <r>
      <rPr>
        <b/>
        <sz val="12"/>
        <rFont val="Arial"/>
        <family val="2"/>
      </rPr>
      <t>Source:</t>
    </r>
    <r>
      <rPr>
        <sz val="12"/>
        <rFont val="Arial"/>
        <family val="2"/>
      </rPr>
      <t xml:space="preserve"> Labour Force Surveys 2013-2025, Census 2021, Economics and Statistics Office (ESO)</t>
    </r>
  </si>
  <si>
    <t>Count</t>
  </si>
  <si>
    <t>IndustryRecode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</si>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</sst>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###0"/>
  </numFmts>
  <fonts count="1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Book Antiqua"/>
      <family val="1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indexed="16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0"/>
      <color rgb="FFFF00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color indexed="8"/>
      <name val="Arial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1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/>
    <xf numFmtId="1" fontId="2" fillId="0" borderId="0" xfId="0" applyNumberFormat="1" applyFont="1"/>
    <xf numFmtId="1" fontId="5" fillId="0" borderId="0" xfId="0" applyNumberFormat="1" applyFont="1"/>
    <xf numFmtId="1" fontId="7" fillId="0" borderId="0" xfId="1" applyNumberFormat="1" applyFont="1" applyFill="1" applyBorder="1"/>
    <xf numFmtId="43" fontId="5" fillId="0" borderId="0" xfId="0" applyNumberFormat="1" applyFont="1"/>
    <xf numFmtId="0" fontId="8" fillId="2" borderId="1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0" xfId="0" applyFont="1" applyFill="1"/>
    <xf numFmtId="164" fontId="8" fillId="2" borderId="0" xfId="1" applyNumberFormat="1" applyFont="1" applyFill="1" applyBorder="1"/>
    <xf numFmtId="165" fontId="8" fillId="2" borderId="0" xfId="1" applyNumberFormat="1" applyFont="1" applyFill="1" applyBorder="1"/>
    <xf numFmtId="0" fontId="1" fillId="2" borderId="0" xfId="0" applyFont="1" applyFill="1"/>
    <xf numFmtId="164" fontId="1" fillId="2" borderId="0" xfId="1" applyNumberFormat="1" applyFont="1" applyFill="1" applyBorder="1"/>
    <xf numFmtId="164" fontId="1" fillId="2" borderId="0" xfId="1" applyNumberFormat="1" applyFont="1" applyFill="1" applyBorder="1" applyAlignment="1">
      <alignment horizontal="right"/>
    </xf>
    <xf numFmtId="165" fontId="1" fillId="2" borderId="0" xfId="1" applyNumberFormat="1" applyFont="1" applyFill="1" applyBorder="1" applyAlignment="1">
      <alignment horizontal="right"/>
    </xf>
    <xf numFmtId="165" fontId="1" fillId="2" borderId="0" xfId="1" applyNumberFormat="1" applyFont="1" applyFill="1" applyBorder="1"/>
    <xf numFmtId="0" fontId="1" fillId="2" borderId="2" xfId="0" applyFont="1" applyFill="1" applyBorder="1"/>
    <xf numFmtId="165" fontId="1" fillId="2" borderId="2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164" fontId="9" fillId="2" borderId="0" xfId="1" applyNumberFormat="1" applyFont="1" applyFill="1" applyBorder="1"/>
    <xf numFmtId="165" fontId="9" fillId="2" borderId="0" xfId="1" applyNumberFormat="1" applyFont="1" applyFill="1" applyBorder="1"/>
    <xf numFmtId="0" fontId="0" fillId="2" borderId="0" xfId="0" applyFill="1"/>
    <xf numFmtId="164" fontId="0" fillId="2" borderId="0" xfId="1" applyNumberFormat="1" applyFont="1" applyFill="1" applyBorder="1"/>
    <xf numFmtId="165" fontId="0" fillId="2" borderId="0" xfId="1" applyNumberFormat="1" applyFont="1" applyFill="1" applyBorder="1"/>
    <xf numFmtId="164" fontId="0" fillId="2" borderId="0" xfId="1" applyNumberFormat="1" applyFont="1" applyFill="1" applyBorder="1" applyAlignment="1">
      <alignment horizontal="right"/>
    </xf>
    <xf numFmtId="165" fontId="0" fillId="2" borderId="0" xfId="1" applyNumberFormat="1" applyFont="1" applyFill="1" applyBorder="1" applyAlignment="1">
      <alignment horizontal="right"/>
    </xf>
    <xf numFmtId="164" fontId="8" fillId="2" borderId="0" xfId="1" applyNumberFormat="1" applyFont="1" applyFill="1" applyBorder="1" applyAlignment="1">
      <alignment horizontal="right"/>
    </xf>
    <xf numFmtId="0" fontId="0" fillId="2" borderId="0" xfId="0" applyFill="1" applyAlignment="1">
      <alignment horizontal="left" indent="1"/>
    </xf>
    <xf numFmtId="0" fontId="0" fillId="2" borderId="2" xfId="0" applyFill="1" applyBorder="1"/>
    <xf numFmtId="0" fontId="11" fillId="0" borderId="0" xfId="0" applyFont="1"/>
    <xf numFmtId="0" fontId="11" fillId="0" borderId="0" xfId="0" applyFont="1" applyAlignment="1">
      <alignment vertical="center" wrapText="1"/>
    </xf>
    <xf numFmtId="164" fontId="11" fillId="0" borderId="0" xfId="1" applyNumberFormat="1" applyFont="1" applyFill="1" applyAlignment="1">
      <alignment vertical="center"/>
    </xf>
    <xf numFmtId="0" fontId="12" fillId="0" borderId="0" xfId="0" applyFont="1"/>
    <xf numFmtId="0" fontId="12" fillId="0" borderId="2" xfId="0" applyFont="1" applyBorder="1"/>
    <xf numFmtId="0" fontId="11" fillId="0" borderId="2" xfId="0" applyFont="1" applyBorder="1"/>
    <xf numFmtId="0" fontId="11" fillId="0" borderId="3" xfId="0" applyFont="1" applyBorder="1" applyAlignment="1">
      <alignment horizontal="left"/>
    </xf>
    <xf numFmtId="0" fontId="11" fillId="0" borderId="3" xfId="0" applyFont="1" applyBorder="1"/>
    <xf numFmtId="0" fontId="13" fillId="0" borderId="0" xfId="0" applyFont="1"/>
    <xf numFmtId="164" fontId="13" fillId="2" borderId="0" xfId="1" applyNumberFormat="1" applyFont="1" applyFill="1" applyBorder="1" applyAlignment="1">
      <alignment horizontal="right"/>
    </xf>
    <xf numFmtId="0" fontId="14" fillId="2" borderId="0" xfId="0" applyFont="1" applyFill="1"/>
    <xf numFmtId="0" fontId="14" fillId="2" borderId="0" xfId="0" applyFont="1" applyFill="1" applyAlignment="1">
      <alignment horizontal="left" indent="1"/>
    </xf>
    <xf numFmtId="164" fontId="8" fillId="0" borderId="0" xfId="0" applyNumberFormat="1" applyFont="1"/>
    <xf numFmtId="0" fontId="10" fillId="0" borderId="2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16" fillId="0" borderId="6" xfId="0" applyFont="1" applyBorder="1" applyAlignment="1">
      <alignment horizontal="left" wrapText="1"/>
    </xf>
    <xf numFmtId="0" fontId="16" fillId="0" borderId="7" xfId="0" applyFont="1" applyBorder="1" applyAlignment="1">
      <alignment horizontal="center" wrapText="1"/>
    </xf>
    <xf numFmtId="0" fontId="16" fillId="0" borderId="8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166" fontId="16" fillId="0" borderId="11" xfId="0" applyNumberFormat="1" applyFont="1" applyBorder="1" applyAlignment="1">
      <alignment horizontal="right" vertical="top"/>
    </xf>
    <xf numFmtId="0" fontId="16" fillId="0" borderId="12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166" fontId="16" fillId="0" borderId="14" xfId="0" applyNumberFormat="1" applyFont="1" applyBorder="1" applyAlignment="1">
      <alignment horizontal="right" vertical="top"/>
    </xf>
    <xf numFmtId="0" fontId="16" fillId="0" borderId="15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  <xf numFmtId="166" fontId="16" fillId="0" borderId="18" xfId="0" applyNumberFormat="1" applyFont="1" applyBorder="1" applyAlignment="1">
      <alignment horizontal="right" vertical="top"/>
    </xf>
    <xf numFmtId="0" fontId="16" fillId="3" borderId="0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166" fontId="16" fillId="3" borderId="14" xfId="0" applyNumberFormat="1" applyFont="1" applyFill="1" applyBorder="1" applyAlignment="1">
      <alignment horizontal="right" vertical="top"/>
    </xf>
    <xf numFmtId="0" fontId="16" fillId="4" borderId="0" xfId="0" applyFont="1" applyFill="1" applyBorder="1" applyAlignment="1">
      <alignment horizontal="left" vertical="top" wrapText="1"/>
    </xf>
    <xf numFmtId="0" fontId="16" fillId="4" borderId="13" xfId="0" applyFont="1" applyFill="1" applyBorder="1" applyAlignment="1">
      <alignment horizontal="left" vertical="top" wrapText="1"/>
    </xf>
    <xf numFmtId="166" fontId="16" fillId="4" borderId="14" xfId="0" applyNumberFormat="1" applyFont="1" applyFill="1" applyBorder="1" applyAlignment="1">
      <alignment horizontal="right" vertical="top"/>
    </xf>
    <xf numFmtId="166" fontId="2" fillId="5" borderId="0" xfId="0" applyNumberFormat="1" applyFont="1" applyFill="1"/>
    <xf numFmtId="166" fontId="5" fillId="4" borderId="0" xfId="0" applyNumberFormat="1" applyFont="1" applyFill="1"/>
    <xf numFmtId="0" fontId="17" fillId="0" borderId="0" xfId="0" applyFont="1"/>
    <xf numFmtId="0" fontId="2" fillId="0" borderId="0" xfId="0" applyFont="1" applyBorder="1"/>
    <xf numFmtId="0" fontId="1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left" vertical="top" wrapText="1"/>
    </xf>
    <xf numFmtId="166" fontId="16" fillId="0" borderId="0" xfId="0" applyNumberFormat="1" applyFont="1" applyBorder="1" applyAlignment="1">
      <alignment horizontal="right" vertical="top"/>
    </xf>
    <xf numFmtId="166" fontId="5" fillId="0" borderId="0" xfId="0" applyNumberFormat="1" applyFont="1" applyBorder="1"/>
    <xf numFmtId="0" fontId="5" fillId="0" borderId="0" xfId="0" applyFont="1" applyBorder="1"/>
    <xf numFmtId="166" fontId="2" fillId="0" borderId="0" xfId="0" applyNumberFormat="1" applyFont="1" applyBorder="1"/>
    <xf numFmtId="0" fontId="6" fillId="0" borderId="0" xfId="0" applyFont="1" applyBorder="1"/>
    <xf numFmtId="0" fontId="16" fillId="0" borderId="0" xfId="0" applyFont="1" applyBorder="1" applyAlignment="1">
      <alignment vertical="top" wrapText="1"/>
    </xf>
    <xf numFmtId="0" fontId="16" fillId="0" borderId="0" xfId="0" applyFont="1" applyBorder="1" applyAlignment="1">
      <alignment wrapText="1"/>
    </xf>
  </cellXfs>
  <cellStyles count="10">
    <cellStyle name="Comma" xfId="1" builtinId="3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Comma 3" xfId="5" xr:uid="{00000000-0005-0000-0000-000004000000}"/>
    <cellStyle name="Comma 3 2" xfId="6" xr:uid="{00000000-0005-0000-0000-000005000000}"/>
    <cellStyle name="Comma 4" xfId="7" xr:uid="{00000000-0005-0000-0000-000006000000}"/>
    <cellStyle name="Comma 5" xfId="8" xr:uid="{00000000-0005-0000-0000-000007000000}"/>
    <cellStyle name="Normal" xfId="0" builtinId="0"/>
    <cellStyle name="Normal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9525</xdr:rowOff>
        </xdr:from>
        <xdr:to>
          <xdr:col>0</xdr:col>
          <xdr:colOff>57150</xdr:colOff>
          <xdr:row>0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190500</xdr:colOff>
          <xdr:row>3</xdr:row>
          <xdr:rowOff>47625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Compendium%20of%20Statistics/2010%20Compendium/Data/Work%20Permits%20by%20Nationality%2031-dec-2010.xls" TargetMode="External"/><Relationship Id="rId1" Type="http://schemas.openxmlformats.org/officeDocument/2006/relationships/externalLinkPath" Target="/Compendium%20of%20Statistics/2010%20Compendium/Data/Work%20Permits%20by%20Nationality%2031-dec-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otals By Location &amp; Nationalit"/>
      <sheetName val="Macro1"/>
    </sheetNames>
    <sheetDataSet>
      <sheetData sheetId="0"/>
      <sheetData sheetId="1">
        <row r="71">
          <cell r="A7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90"/>
  <sheetViews>
    <sheetView tabSelected="1" topLeftCell="B1" zoomScale="80" zoomScaleNormal="80" zoomScaleSheetLayoutView="100" workbookViewId="0">
      <selection activeCell="H78" sqref="H78"/>
    </sheetView>
  </sheetViews>
  <sheetFormatPr defaultColWidth="9.140625" defaultRowHeight="15" x14ac:dyDescent="0.2"/>
  <cols>
    <col min="1" max="1" width="9.140625" style="1"/>
    <col min="2" max="2" width="36.140625" style="1" customWidth="1"/>
    <col min="3" max="3" width="10.140625" style="1" hidden="1" customWidth="1"/>
    <col min="4" max="5" width="9.140625" style="1" hidden="1" customWidth="1"/>
    <col min="6" max="10" width="9.140625" style="1" customWidth="1"/>
    <col min="11" max="15" width="9.140625" style="1"/>
    <col min="16" max="18" width="9.28515625" style="1" customWidth="1"/>
    <col min="19" max="16384" width="9.140625" style="1"/>
  </cols>
  <sheetData>
    <row r="1" spans="2:31" ht="15" customHeight="1" x14ac:dyDescent="0.2"/>
    <row r="2" spans="2:31" ht="15" customHeight="1" x14ac:dyDescent="0.2"/>
    <row r="3" spans="2:31" ht="15" customHeight="1" x14ac:dyDescent="0.2"/>
    <row r="4" spans="2:31" ht="15" customHeight="1" x14ac:dyDescent="0.3">
      <c r="D4" s="2"/>
      <c r="E4" s="2"/>
      <c r="F4" s="2"/>
      <c r="G4" s="2"/>
      <c r="H4" s="2"/>
      <c r="I4" s="2"/>
    </row>
    <row r="5" spans="2:31" ht="15" customHeight="1" x14ac:dyDescent="0.2"/>
    <row r="6" spans="2:31" ht="33" customHeight="1" x14ac:dyDescent="0.2">
      <c r="B6" s="53" t="s">
        <v>52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X6" s="85"/>
      <c r="Y6" s="85"/>
      <c r="Z6" s="85"/>
      <c r="AA6" s="85"/>
      <c r="AB6" s="85"/>
      <c r="AC6" s="85"/>
      <c r="AD6" s="85"/>
      <c r="AE6" s="85"/>
    </row>
    <row r="7" spans="2:31" ht="22.5" customHeight="1" x14ac:dyDescent="0.2">
      <c r="B7" s="3" t="s">
        <v>0</v>
      </c>
      <c r="C7" s="4">
        <v>2010</v>
      </c>
      <c r="D7" s="4">
        <v>2011</v>
      </c>
      <c r="E7" s="4">
        <v>2012</v>
      </c>
      <c r="F7" s="4">
        <v>2013</v>
      </c>
      <c r="G7" s="4">
        <v>2014</v>
      </c>
      <c r="H7" s="4">
        <v>2015</v>
      </c>
      <c r="I7" s="4">
        <v>2016</v>
      </c>
      <c r="J7" s="4">
        <v>2017</v>
      </c>
      <c r="K7" s="4">
        <v>2018</v>
      </c>
      <c r="L7" s="4">
        <v>2019</v>
      </c>
      <c r="M7" s="4">
        <v>2020</v>
      </c>
      <c r="N7" s="4">
        <v>2021</v>
      </c>
      <c r="O7" s="4">
        <v>2022</v>
      </c>
      <c r="P7" s="4">
        <v>2023</v>
      </c>
      <c r="Q7" s="4">
        <v>2024</v>
      </c>
      <c r="R7" s="4">
        <v>2025</v>
      </c>
      <c r="X7" s="94"/>
      <c r="Y7" s="94"/>
      <c r="Z7" s="94"/>
      <c r="AA7" s="94"/>
      <c r="AB7" s="86"/>
      <c r="AC7" s="85"/>
      <c r="AD7" s="85"/>
      <c r="AE7" s="85"/>
    </row>
    <row r="8" spans="2:31" ht="22.5" customHeight="1" x14ac:dyDescent="0.2">
      <c r="B8" s="5" t="s">
        <v>1</v>
      </c>
      <c r="C8" s="6">
        <f>+C10+C13+C16+C19+C22+C25+C28+C31+C34+C37+C40+C43+C46+C49+C52+C55+C58+C61+C64+C67+C70</f>
        <v>34982.80139471549</v>
      </c>
      <c r="D8" s="6">
        <v>35266.934696431839</v>
      </c>
      <c r="E8" s="6">
        <v>36401.331900067918</v>
      </c>
      <c r="F8" s="6">
        <v>36105.910000000003</v>
      </c>
      <c r="G8" s="6">
        <v>37722.530796464052</v>
      </c>
      <c r="H8" s="6">
        <v>39138.211303649252</v>
      </c>
      <c r="I8" s="6">
        <v>40411</v>
      </c>
      <c r="J8" s="6">
        <v>40856</v>
      </c>
      <c r="K8" s="6">
        <v>44887</v>
      </c>
      <c r="L8" s="6">
        <v>47393.855453780219</v>
      </c>
      <c r="M8" s="6">
        <v>41643.839848595693</v>
      </c>
      <c r="N8" s="6">
        <v>44441.231934868636</v>
      </c>
      <c r="O8" s="6">
        <v>56354.598275565724</v>
      </c>
      <c r="P8" s="6">
        <v>58504</v>
      </c>
      <c r="Q8" s="6">
        <v>59393.147367059093</v>
      </c>
      <c r="R8" s="6">
        <v>63288.696278209063</v>
      </c>
      <c r="X8" s="93"/>
      <c r="Y8" s="93"/>
      <c r="Z8" s="93"/>
      <c r="AA8" s="87"/>
      <c r="AB8" s="88"/>
      <c r="AC8" s="85"/>
      <c r="AD8" s="85"/>
      <c r="AE8" s="85"/>
    </row>
    <row r="9" spans="2:31" ht="12.75" customHeight="1" x14ac:dyDescent="0.2"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X9" s="93"/>
      <c r="Y9" s="93"/>
      <c r="Z9" s="93"/>
      <c r="AA9" s="87"/>
      <c r="AB9" s="88"/>
      <c r="AC9" s="85"/>
      <c r="AD9" s="85"/>
      <c r="AE9" s="85"/>
    </row>
    <row r="10" spans="2:31" ht="16.5" customHeight="1" x14ac:dyDescent="0.2">
      <c r="B10" s="5" t="s">
        <v>2</v>
      </c>
      <c r="C10" s="6">
        <v>214.61034917500044</v>
      </c>
      <c r="D10" s="6">
        <v>181.53112099918931</v>
      </c>
      <c r="E10" s="6">
        <v>254.48654749913737</v>
      </c>
      <c r="F10" s="6">
        <v>299.8</v>
      </c>
      <c r="G10" s="6">
        <v>270.43237911319295</v>
      </c>
      <c r="H10" s="6">
        <v>242.20344857283217</v>
      </c>
      <c r="I10" s="6">
        <v>279</v>
      </c>
      <c r="J10" s="6">
        <v>373</v>
      </c>
      <c r="K10" s="6">
        <v>283</v>
      </c>
      <c r="L10" s="6">
        <v>566.59146727034602</v>
      </c>
      <c r="M10" s="6">
        <v>418.8326009689452</v>
      </c>
      <c r="N10" s="6">
        <v>326.48695049248039</v>
      </c>
      <c r="O10" s="6">
        <v>305.96710476189287</v>
      </c>
      <c r="P10" s="6">
        <f>SUM(P11:P12)</f>
        <v>342.50859607876248</v>
      </c>
      <c r="Q10" s="6">
        <v>297.31140245185196</v>
      </c>
      <c r="R10" s="6">
        <v>321.59382362482268</v>
      </c>
      <c r="X10" s="93"/>
      <c r="Y10" s="93"/>
      <c r="Z10" s="93"/>
      <c r="AA10" s="87"/>
      <c r="AB10" s="88"/>
      <c r="AC10" s="85"/>
      <c r="AD10" s="85"/>
      <c r="AE10" s="85"/>
    </row>
    <row r="11" spans="2:31" ht="15.75" x14ac:dyDescent="0.2">
      <c r="B11" s="41" t="s">
        <v>3</v>
      </c>
      <c r="C11" s="42">
        <v>195.06407812600042</v>
      </c>
      <c r="D11" s="42">
        <v>181.53112099918931</v>
      </c>
      <c r="E11" s="42">
        <v>217.20539248393763</v>
      </c>
      <c r="F11" s="42">
        <v>263.07</v>
      </c>
      <c r="G11" s="42">
        <v>230.48135723156648</v>
      </c>
      <c r="H11" s="42">
        <v>217.39320486473738</v>
      </c>
      <c r="I11" s="42">
        <v>255</v>
      </c>
      <c r="J11" s="42">
        <v>303</v>
      </c>
      <c r="K11" s="42">
        <v>233</v>
      </c>
      <c r="L11" s="42">
        <v>474.11301485244616</v>
      </c>
      <c r="M11" s="42">
        <v>370.3114332278351</v>
      </c>
      <c r="N11" s="42">
        <v>276.64940364715977</v>
      </c>
      <c r="O11" s="42">
        <v>240.47369990313172</v>
      </c>
      <c r="P11" s="42">
        <v>254.95860772600366</v>
      </c>
      <c r="Q11" s="42">
        <v>256.22646817480438</v>
      </c>
      <c r="R11" s="42">
        <v>242.78480837763928</v>
      </c>
      <c r="X11" s="93"/>
      <c r="Y11" s="93"/>
      <c r="Z11" s="93"/>
      <c r="AA11" s="87"/>
      <c r="AB11" s="88"/>
      <c r="AC11" s="85"/>
      <c r="AD11" s="85"/>
      <c r="AE11" s="85"/>
    </row>
    <row r="12" spans="2:31" ht="15.75" customHeight="1" x14ac:dyDescent="0.2">
      <c r="B12" s="41" t="s">
        <v>4</v>
      </c>
      <c r="C12" s="42">
        <v>19.546271049000005</v>
      </c>
      <c r="D12" s="42">
        <v>0</v>
      </c>
      <c r="E12" s="42">
        <v>37.281155015199758</v>
      </c>
      <c r="F12" s="42">
        <v>36.729999999999997</v>
      </c>
      <c r="G12" s="42">
        <v>39.951021881626502</v>
      </c>
      <c r="H12" s="42">
        <v>24.810243708094799</v>
      </c>
      <c r="I12" s="42">
        <v>24</v>
      </c>
      <c r="J12" s="42">
        <v>70</v>
      </c>
      <c r="K12" s="42">
        <v>50</v>
      </c>
      <c r="L12" s="42">
        <v>92.478452417899902</v>
      </c>
      <c r="M12" s="42">
        <v>48.521167741110105</v>
      </c>
      <c r="N12" s="42">
        <v>49.837546845320624</v>
      </c>
      <c r="O12" s="42">
        <v>65.493404858761096</v>
      </c>
      <c r="P12" s="42">
        <v>87.549988352758803</v>
      </c>
      <c r="Q12" s="42">
        <v>41.084934277047601</v>
      </c>
      <c r="R12" s="42">
        <v>78.809015247183396</v>
      </c>
      <c r="X12" s="93"/>
      <c r="Y12" s="93"/>
      <c r="Z12" s="93"/>
      <c r="AA12" s="87"/>
      <c r="AB12" s="88"/>
      <c r="AC12" s="85"/>
      <c r="AD12" s="85"/>
      <c r="AE12" s="85"/>
    </row>
    <row r="13" spans="2:31" ht="39" customHeight="1" x14ac:dyDescent="0.2">
      <c r="B13" s="5" t="s">
        <v>5</v>
      </c>
      <c r="C13" s="6">
        <v>824.32256127899564</v>
      </c>
      <c r="D13" s="6">
        <v>1334.9344713975158</v>
      </c>
      <c r="E13" s="6">
        <v>1212.4908284019723</v>
      </c>
      <c r="F13" s="6">
        <v>978.65000000000009</v>
      </c>
      <c r="G13" s="6">
        <v>779.76107992172626</v>
      </c>
      <c r="H13" s="6">
        <v>558.0558124829646</v>
      </c>
      <c r="I13" s="6">
        <v>660</v>
      </c>
      <c r="J13" s="6">
        <v>677</v>
      </c>
      <c r="K13" s="6">
        <v>847</v>
      </c>
      <c r="L13" s="6">
        <f>682.653939159573+163</f>
        <v>845.65393915957304</v>
      </c>
      <c r="M13" s="6">
        <f>147+777</f>
        <v>924</v>
      </c>
      <c r="N13" s="6">
        <v>822.86721314316424</v>
      </c>
      <c r="O13" s="6">
        <v>749.57401601926972</v>
      </c>
      <c r="P13" s="6">
        <f>SUM(P14:P15)</f>
        <v>614.86281989921736</v>
      </c>
      <c r="Q13" s="6">
        <v>1016.4635159651905</v>
      </c>
      <c r="R13" s="6">
        <v>709.35081196612452</v>
      </c>
      <c r="X13" s="93"/>
      <c r="Y13" s="93"/>
      <c r="Z13" s="93"/>
      <c r="AA13" s="87"/>
      <c r="AB13" s="88"/>
      <c r="AC13" s="85"/>
      <c r="AD13" s="85"/>
      <c r="AE13" s="85"/>
    </row>
    <row r="14" spans="2:31" s="8" customFormat="1" ht="15.75" x14ac:dyDescent="0.2">
      <c r="B14" s="41" t="s">
        <v>3</v>
      </c>
      <c r="C14" s="42">
        <v>629.14656418699713</v>
      </c>
      <c r="D14" s="42">
        <v>1028.1725685627764</v>
      </c>
      <c r="E14" s="42">
        <v>810.48773147040185</v>
      </c>
      <c r="F14" s="42">
        <v>816.21</v>
      </c>
      <c r="G14" s="42">
        <v>648.20622968604891</v>
      </c>
      <c r="H14" s="42">
        <v>414.75903496996978</v>
      </c>
      <c r="I14" s="42">
        <v>540</v>
      </c>
      <c r="J14" s="42">
        <v>422</v>
      </c>
      <c r="K14" s="42">
        <v>559</v>
      </c>
      <c r="L14" s="42">
        <f>163+555</f>
        <v>718</v>
      </c>
      <c r="M14" s="42">
        <f>123+634</f>
        <v>757</v>
      </c>
      <c r="N14" s="42">
        <v>654.02156414362935</v>
      </c>
      <c r="O14" s="42">
        <v>551.67616692955096</v>
      </c>
      <c r="P14" s="42">
        <v>508.26456240945231</v>
      </c>
      <c r="Q14" s="42">
        <v>749.09168501478325</v>
      </c>
      <c r="R14" s="42">
        <v>444.14207278270896</v>
      </c>
      <c r="X14" s="93"/>
      <c r="Y14" s="93"/>
      <c r="Z14" s="93"/>
      <c r="AA14" s="87"/>
      <c r="AB14" s="88"/>
      <c r="AC14" s="89"/>
      <c r="AD14" s="90"/>
      <c r="AE14" s="90"/>
    </row>
    <row r="15" spans="2:31" s="8" customFormat="1" ht="15.75" x14ac:dyDescent="0.2">
      <c r="B15" s="41" t="s">
        <v>4</v>
      </c>
      <c r="C15" s="42">
        <v>195.17599709199993</v>
      </c>
      <c r="D15" s="42">
        <v>306.76190283473943</v>
      </c>
      <c r="E15" s="42">
        <v>402.0030969315705</v>
      </c>
      <c r="F15" s="42">
        <v>162.44</v>
      </c>
      <c r="G15" s="42">
        <v>131.55485023567741</v>
      </c>
      <c r="H15" s="42">
        <v>143.29677751299491</v>
      </c>
      <c r="I15" s="42">
        <v>120</v>
      </c>
      <c r="J15" s="42">
        <v>255</v>
      </c>
      <c r="K15" s="42">
        <v>288</v>
      </c>
      <c r="L15" s="42">
        <v>127.7832246521732</v>
      </c>
      <c r="M15" s="42">
        <f>24+144</f>
        <v>168</v>
      </c>
      <c r="N15" s="42">
        <v>168.84564899953483</v>
      </c>
      <c r="O15" s="42">
        <v>197.89784908971902</v>
      </c>
      <c r="P15" s="42">
        <v>106.5982574897651</v>
      </c>
      <c r="Q15" s="42">
        <v>267.3718309504074</v>
      </c>
      <c r="R15" s="42">
        <v>265.2087391834155</v>
      </c>
      <c r="X15" s="93"/>
      <c r="Y15" s="93"/>
      <c r="Z15" s="93"/>
      <c r="AA15" s="87"/>
      <c r="AB15" s="88"/>
      <c r="AC15" s="89"/>
      <c r="AD15" s="90"/>
      <c r="AE15" s="90"/>
    </row>
    <row r="16" spans="2:31" ht="47.25" customHeight="1" x14ac:dyDescent="0.2">
      <c r="B16" s="5" t="s">
        <v>6</v>
      </c>
      <c r="C16" s="6">
        <v>440.6039367829984</v>
      </c>
      <c r="D16" s="6">
        <v>571.51256708130904</v>
      </c>
      <c r="E16" s="6">
        <v>526.83426473859004</v>
      </c>
      <c r="F16" s="6">
        <v>450.56</v>
      </c>
      <c r="G16" s="6">
        <v>448.13858159354402</v>
      </c>
      <c r="H16" s="6">
        <v>580.58658281588055</v>
      </c>
      <c r="I16" s="6">
        <v>263</v>
      </c>
      <c r="J16" s="6">
        <v>324</v>
      </c>
      <c r="K16" s="6">
        <v>438</v>
      </c>
      <c r="L16" s="6">
        <f>277.4353572537+178</f>
        <v>455.43535725369998</v>
      </c>
      <c r="M16" s="6">
        <f>191+144</f>
        <v>335</v>
      </c>
      <c r="N16" s="6">
        <v>548.22917370299888</v>
      </c>
      <c r="O16" s="6">
        <v>516.17730114451319</v>
      </c>
      <c r="P16" s="6">
        <f>SUM(P17:P18)</f>
        <v>411.37056368186592</v>
      </c>
      <c r="Q16" s="6">
        <v>646.53334380675665</v>
      </c>
      <c r="R16" s="6">
        <v>653.43786044322883</v>
      </c>
      <c r="X16" s="93"/>
      <c r="Y16" s="93"/>
      <c r="Z16" s="93"/>
      <c r="AA16" s="87"/>
      <c r="AB16" s="88"/>
      <c r="AC16" s="91"/>
      <c r="AD16" s="85"/>
      <c r="AE16" s="85"/>
    </row>
    <row r="17" spans="2:31" ht="15.75" x14ac:dyDescent="0.2">
      <c r="B17" s="41" t="s">
        <v>3</v>
      </c>
      <c r="C17" s="42">
        <v>346.4514566719991</v>
      </c>
      <c r="D17" s="42">
        <v>413.39481130251392</v>
      </c>
      <c r="E17" s="42">
        <v>403.63579510683485</v>
      </c>
      <c r="F17" s="42">
        <v>378.31</v>
      </c>
      <c r="G17" s="42">
        <v>318.63406631343986</v>
      </c>
      <c r="H17" s="42">
        <v>515.100341016529</v>
      </c>
      <c r="I17" s="42">
        <v>222</v>
      </c>
      <c r="J17" s="42">
        <v>278</v>
      </c>
      <c r="K17" s="42">
        <v>326</v>
      </c>
      <c r="L17" s="42">
        <f>220.261677070073+121</f>
        <v>341.26167707007301</v>
      </c>
      <c r="M17" s="42">
        <f>143+144</f>
        <v>287</v>
      </c>
      <c r="N17" s="42">
        <v>436.34661181676614</v>
      </c>
      <c r="O17" s="42">
        <v>350.81416035896848</v>
      </c>
      <c r="P17" s="42">
        <v>335.17748713384071</v>
      </c>
      <c r="Q17" s="42">
        <v>523.27854097561374</v>
      </c>
      <c r="R17" s="42">
        <v>578.50087866092338</v>
      </c>
      <c r="X17" s="93"/>
      <c r="Y17" s="93"/>
      <c r="Z17" s="93"/>
      <c r="AA17" s="87"/>
      <c r="AB17" s="88"/>
      <c r="AC17" s="85"/>
      <c r="AD17" s="85"/>
      <c r="AE17" s="85"/>
    </row>
    <row r="18" spans="2:31" ht="15.75" x14ac:dyDescent="0.2">
      <c r="B18" s="41" t="s">
        <v>4</v>
      </c>
      <c r="C18" s="42">
        <v>94.152480110999889</v>
      </c>
      <c r="D18" s="42">
        <v>158.11775577879519</v>
      </c>
      <c r="E18" s="42">
        <v>123.1984696317552</v>
      </c>
      <c r="F18" s="42">
        <v>72.252012243623597</v>
      </c>
      <c r="G18" s="42">
        <v>129.5045152801041</v>
      </c>
      <c r="H18" s="42">
        <v>65.486241799351603</v>
      </c>
      <c r="I18" s="42">
        <v>41</v>
      </c>
      <c r="J18" s="42">
        <v>46</v>
      </c>
      <c r="K18" s="42">
        <v>112</v>
      </c>
      <c r="L18" s="42">
        <f>57.1736801836266+57</f>
        <v>114.1736801836266</v>
      </c>
      <c r="M18" s="42">
        <v>49</v>
      </c>
      <c r="N18" s="42">
        <v>111.88256188623268</v>
      </c>
      <c r="O18" s="42">
        <v>165.36314078554477</v>
      </c>
      <c r="P18" s="42">
        <v>76.193076548025203</v>
      </c>
      <c r="Q18" s="42">
        <v>123.25480283114281</v>
      </c>
      <c r="R18" s="42">
        <v>74.936981782305423</v>
      </c>
      <c r="X18" s="93"/>
      <c r="Y18" s="93"/>
      <c r="Z18" s="93"/>
      <c r="AA18" s="87"/>
      <c r="AB18" s="88"/>
      <c r="AC18" s="85"/>
      <c r="AD18" s="85"/>
      <c r="AE18" s="85"/>
    </row>
    <row r="19" spans="2:31" s="8" customFormat="1" ht="15.75" x14ac:dyDescent="0.2">
      <c r="B19" s="5" t="s">
        <v>7</v>
      </c>
      <c r="C19" s="6">
        <v>3957.1516066433833</v>
      </c>
      <c r="D19" s="6">
        <v>3467.5328773875513</v>
      </c>
      <c r="E19" s="6">
        <v>3830.3351703422882</v>
      </c>
      <c r="F19" s="6">
        <v>4168.6400000000003</v>
      </c>
      <c r="G19" s="6">
        <v>3380.0431625456877</v>
      </c>
      <c r="H19" s="6">
        <v>3923.9419756264638</v>
      </c>
      <c r="I19" s="6">
        <v>4006</v>
      </c>
      <c r="J19" s="6">
        <v>5114</v>
      </c>
      <c r="K19" s="6">
        <v>5130</v>
      </c>
      <c r="L19" s="6">
        <v>5368.4680329678313</v>
      </c>
      <c r="M19" s="6">
        <v>5073.7821996518032</v>
      </c>
      <c r="N19" s="6">
        <v>6323.6027423110572</v>
      </c>
      <c r="O19" s="6">
        <v>8827.1100103972185</v>
      </c>
      <c r="P19" s="6">
        <f>SUM(P20:P21)</f>
        <v>8925.9244202274076</v>
      </c>
      <c r="Q19" s="6">
        <v>7598.7244934137889</v>
      </c>
      <c r="R19" s="6">
        <v>7667.7527323209715</v>
      </c>
      <c r="X19" s="93"/>
      <c r="Y19" s="93"/>
      <c r="Z19" s="93"/>
      <c r="AA19" s="87"/>
      <c r="AB19" s="88"/>
      <c r="AC19" s="90"/>
      <c r="AD19" s="90"/>
      <c r="AE19" s="90"/>
    </row>
    <row r="20" spans="2:31" s="8" customFormat="1" ht="15" customHeight="1" x14ac:dyDescent="0.2">
      <c r="B20" s="41" t="s">
        <v>3</v>
      </c>
      <c r="C20" s="42">
        <v>3695.3511823503741</v>
      </c>
      <c r="D20" s="42">
        <v>3208.8904463919794</v>
      </c>
      <c r="E20" s="42">
        <v>3533.694000849056</v>
      </c>
      <c r="F20" s="42">
        <v>4043.01</v>
      </c>
      <c r="G20" s="42">
        <v>3056.8244152919465</v>
      </c>
      <c r="H20" s="42">
        <v>3658.1547769596955</v>
      </c>
      <c r="I20" s="42">
        <v>3642</v>
      </c>
      <c r="J20" s="42">
        <v>4669</v>
      </c>
      <c r="K20" s="42">
        <v>4631</v>
      </c>
      <c r="L20" s="42">
        <v>4927.94467882768</v>
      </c>
      <c r="M20" s="42">
        <v>4758.8871228091612</v>
      </c>
      <c r="N20" s="42">
        <v>5822.1535225488433</v>
      </c>
      <c r="O20" s="42">
        <v>8303.1571777577319</v>
      </c>
      <c r="P20" s="42">
        <v>8313.0745017580957</v>
      </c>
      <c r="Q20" s="42">
        <v>6632.4232579389709</v>
      </c>
      <c r="R20" s="42">
        <v>6958.886166080496</v>
      </c>
      <c r="X20" s="93"/>
      <c r="Y20" s="93"/>
      <c r="Z20" s="93"/>
      <c r="AA20" s="87"/>
      <c r="AB20" s="88"/>
      <c r="AC20" s="89"/>
      <c r="AD20" s="90"/>
      <c r="AE20" s="90"/>
    </row>
    <row r="21" spans="2:31" ht="15.75" x14ac:dyDescent="0.2">
      <c r="B21" s="41" t="s">
        <v>4</v>
      </c>
      <c r="C21" s="42">
        <v>261.80042429299976</v>
      </c>
      <c r="D21" s="42">
        <v>258.64243099557189</v>
      </c>
      <c r="E21" s="42">
        <v>296.64116949323216</v>
      </c>
      <c r="F21" s="42">
        <v>125.64</v>
      </c>
      <c r="G21" s="42">
        <v>323.21874725374221</v>
      </c>
      <c r="H21" s="42">
        <v>265.78719866676761</v>
      </c>
      <c r="I21" s="42">
        <v>364</v>
      </c>
      <c r="J21" s="42">
        <v>444</v>
      </c>
      <c r="K21" s="42">
        <v>499</v>
      </c>
      <c r="L21" s="42">
        <v>440</v>
      </c>
      <c r="M21" s="42">
        <v>314.89507684263805</v>
      </c>
      <c r="N21" s="42">
        <v>501.4492197622136</v>
      </c>
      <c r="O21" s="42">
        <v>523.95283263949057</v>
      </c>
      <c r="P21" s="42">
        <v>612.84991846931155</v>
      </c>
      <c r="Q21" s="42">
        <v>966.30123547482003</v>
      </c>
      <c r="R21" s="42">
        <v>708.86656624047384</v>
      </c>
      <c r="X21" s="93"/>
      <c r="Y21" s="93"/>
      <c r="Z21" s="93"/>
      <c r="AA21" s="87"/>
      <c r="AB21" s="88"/>
      <c r="AC21" s="91"/>
      <c r="AD21" s="85"/>
      <c r="AE21" s="85"/>
    </row>
    <row r="22" spans="2:31" ht="15.75" x14ac:dyDescent="0.2">
      <c r="B22" s="5" t="s">
        <v>8</v>
      </c>
      <c r="C22" s="6">
        <v>4240.6886950643475</v>
      </c>
      <c r="D22" s="6">
        <v>4037.8209092104125</v>
      </c>
      <c r="E22" s="6">
        <v>4676.4959861995139</v>
      </c>
      <c r="F22" s="6">
        <v>4924.46</v>
      </c>
      <c r="G22" s="6">
        <v>4513.1348896494392</v>
      </c>
      <c r="H22" s="6">
        <v>5017.5203229415147</v>
      </c>
      <c r="I22" s="6">
        <v>4881</v>
      </c>
      <c r="J22" s="6">
        <v>5021</v>
      </c>
      <c r="K22" s="6">
        <v>5300</v>
      </c>
      <c r="L22" s="6">
        <v>5365.1803238693174</v>
      </c>
      <c r="M22" s="6">
        <v>4935.2413086888082</v>
      </c>
      <c r="N22" s="6">
        <v>5103.0392503321509</v>
      </c>
      <c r="O22" s="6">
        <v>7200.7854691254706</v>
      </c>
      <c r="P22" s="6">
        <f>SUM(P23:P24)</f>
        <v>6708.2105240160672</v>
      </c>
      <c r="Q22" s="6">
        <v>6487.5027611347896</v>
      </c>
      <c r="R22" s="6">
        <v>7403.6145001779278</v>
      </c>
      <c r="X22" s="93"/>
      <c r="Y22" s="93"/>
      <c r="Z22" s="93"/>
      <c r="AA22" s="87"/>
      <c r="AB22" s="88"/>
      <c r="AC22" s="91"/>
      <c r="AD22" s="85"/>
      <c r="AE22" s="85"/>
    </row>
    <row r="23" spans="2:31" s="8" customFormat="1" ht="15.75" x14ac:dyDescent="0.2">
      <c r="B23" s="41" t="s">
        <v>3</v>
      </c>
      <c r="C23" s="42">
        <v>2337.5654530170623</v>
      </c>
      <c r="D23" s="42">
        <v>2345.3672077244078</v>
      </c>
      <c r="E23" s="42">
        <v>2548.9595342029847</v>
      </c>
      <c r="F23" s="42">
        <v>2708.55</v>
      </c>
      <c r="G23" s="42">
        <v>2251.4544157646337</v>
      </c>
      <c r="H23" s="42">
        <v>3008.0167534282127</v>
      </c>
      <c r="I23" s="42">
        <v>2567</v>
      </c>
      <c r="J23" s="42">
        <v>2550</v>
      </c>
      <c r="K23" s="42">
        <v>2813</v>
      </c>
      <c r="L23" s="42">
        <v>2804.5130102053527</v>
      </c>
      <c r="M23" s="42">
        <v>3091.4369345266196</v>
      </c>
      <c r="N23" s="42">
        <v>2910.0600912295022</v>
      </c>
      <c r="O23" s="42">
        <v>4136.1480236887965</v>
      </c>
      <c r="P23" s="42">
        <v>3754.5849920190894</v>
      </c>
      <c r="Q23" s="42">
        <v>3701.5047210902881</v>
      </c>
      <c r="R23" s="42">
        <v>4237.6622887169697</v>
      </c>
      <c r="X23" s="93"/>
      <c r="Y23" s="93"/>
      <c r="Z23" s="93"/>
      <c r="AA23" s="87"/>
      <c r="AB23" s="88"/>
      <c r="AC23" s="90"/>
      <c r="AD23" s="90"/>
      <c r="AE23" s="90"/>
    </row>
    <row r="24" spans="2:31" s="8" customFormat="1" ht="15" customHeight="1" x14ac:dyDescent="0.2">
      <c r="B24" s="41" t="s">
        <v>4</v>
      </c>
      <c r="C24" s="42">
        <v>1903.1232420469887</v>
      </c>
      <c r="D24" s="42">
        <v>1692.4537014860045</v>
      </c>
      <c r="E24" s="42">
        <v>2127.5364519965287</v>
      </c>
      <c r="F24" s="42">
        <v>2215.9</v>
      </c>
      <c r="G24" s="42">
        <v>2261.6804738848159</v>
      </c>
      <c r="H24" s="42">
        <v>2009.5035695133022</v>
      </c>
      <c r="I24" s="42">
        <v>2314</v>
      </c>
      <c r="J24" s="42">
        <v>2472</v>
      </c>
      <c r="K24" s="42">
        <v>2487</v>
      </c>
      <c r="L24" s="42">
        <v>2560.6673136639515</v>
      </c>
      <c r="M24" s="42">
        <v>1843.8043741621861</v>
      </c>
      <c r="N24" s="42">
        <v>2192.9791591026487</v>
      </c>
      <c r="O24" s="42">
        <v>3064.6374454366696</v>
      </c>
      <c r="P24" s="42">
        <v>2953.6255319969773</v>
      </c>
      <c r="Q24" s="42">
        <v>2785.9980400445211</v>
      </c>
      <c r="R24" s="42">
        <v>3165.952211460939</v>
      </c>
      <c r="X24" s="93"/>
      <c r="Y24" s="93"/>
      <c r="Z24" s="93"/>
      <c r="AA24" s="87"/>
      <c r="AB24" s="88"/>
      <c r="AC24" s="90"/>
      <c r="AD24" s="90"/>
      <c r="AE24" s="90"/>
    </row>
    <row r="25" spans="2:31" ht="16.5" customHeight="1" x14ac:dyDescent="0.2">
      <c r="B25" s="5" t="s">
        <v>9</v>
      </c>
      <c r="C25" s="6">
        <v>1682.516287785985</v>
      </c>
      <c r="D25" s="6">
        <v>1949.7439886025263</v>
      </c>
      <c r="E25" s="6">
        <v>2082.9450965129877</v>
      </c>
      <c r="F25" s="6">
        <v>1481.34</v>
      </c>
      <c r="G25" s="6">
        <v>2065.7810557616463</v>
      </c>
      <c r="H25" s="6">
        <v>1812.0407225621816</v>
      </c>
      <c r="I25" s="6">
        <v>2609</v>
      </c>
      <c r="J25" s="6">
        <v>2222</v>
      </c>
      <c r="K25" s="6">
        <v>1796</v>
      </c>
      <c r="L25" s="6">
        <v>3130.5464900328147</v>
      </c>
      <c r="M25" s="6">
        <v>1913.1385314518081</v>
      </c>
      <c r="N25" s="6">
        <v>1486.0835607421609</v>
      </c>
      <c r="O25" s="6">
        <v>2498.3889139693542</v>
      </c>
      <c r="P25" s="6">
        <f>SUM(P26:P27)</f>
        <v>2667.9014949418888</v>
      </c>
      <c r="Q25" s="6">
        <v>2437.2570936843204</v>
      </c>
      <c r="R25" s="6">
        <v>3638.5379650412747</v>
      </c>
      <c r="X25" s="93"/>
      <c r="Y25" s="93"/>
      <c r="Z25" s="93"/>
      <c r="AA25" s="87"/>
      <c r="AB25" s="88"/>
      <c r="AC25" s="85"/>
      <c r="AD25" s="85"/>
      <c r="AE25" s="85"/>
    </row>
    <row r="26" spans="2:31" ht="15.75" x14ac:dyDescent="0.2">
      <c r="B26" s="41" t="s">
        <v>3</v>
      </c>
      <c r="C26" s="42">
        <v>797.83554677899679</v>
      </c>
      <c r="D26" s="42">
        <v>791.56735784037471</v>
      </c>
      <c r="E26" s="42">
        <v>889.0948456186153</v>
      </c>
      <c r="F26" s="42">
        <v>662.88</v>
      </c>
      <c r="G26" s="42">
        <v>915.16362180889303</v>
      </c>
      <c r="H26" s="42">
        <v>1091.9567523602234</v>
      </c>
      <c r="I26" s="42">
        <v>1029</v>
      </c>
      <c r="J26" s="42">
        <v>1124</v>
      </c>
      <c r="K26" s="42">
        <v>733</v>
      </c>
      <c r="L26" s="42">
        <v>1217.3708572395917</v>
      </c>
      <c r="M26" s="42">
        <v>848.62792199484875</v>
      </c>
      <c r="N26" s="42">
        <v>771.01428263007892</v>
      </c>
      <c r="O26" s="42">
        <v>1188.0856410049157</v>
      </c>
      <c r="P26" s="42">
        <v>1346.9603123182333</v>
      </c>
      <c r="Q26" s="42">
        <v>1232.5643243117415</v>
      </c>
      <c r="R26" s="42">
        <v>1976.195727421939</v>
      </c>
      <c r="X26" s="93"/>
      <c r="Y26" s="93"/>
      <c r="Z26" s="93"/>
      <c r="AA26" s="87"/>
      <c r="AB26" s="88"/>
      <c r="AC26" s="85"/>
      <c r="AD26" s="85"/>
      <c r="AE26" s="85"/>
    </row>
    <row r="27" spans="2:31" s="8" customFormat="1" ht="16.5" customHeight="1" x14ac:dyDescent="0.2">
      <c r="B27" s="41" t="s">
        <v>4</v>
      </c>
      <c r="C27" s="42">
        <v>884.68074100699687</v>
      </c>
      <c r="D27" s="42">
        <v>1158.1766307621515</v>
      </c>
      <c r="E27" s="42">
        <v>1193.8502508943723</v>
      </c>
      <c r="F27" s="42">
        <v>818.47</v>
      </c>
      <c r="G27" s="42">
        <v>1150.6174339527524</v>
      </c>
      <c r="H27" s="42">
        <v>720.08397020195866</v>
      </c>
      <c r="I27" s="42">
        <v>1580</v>
      </c>
      <c r="J27" s="42">
        <v>1097</v>
      </c>
      <c r="K27" s="42">
        <v>1064</v>
      </c>
      <c r="L27" s="42">
        <v>728.1068665802527</v>
      </c>
      <c r="M27" s="42">
        <v>1064.510609456956</v>
      </c>
      <c r="N27" s="42">
        <v>715.06927811208186</v>
      </c>
      <c r="O27" s="42">
        <v>1310.3032729644374</v>
      </c>
      <c r="P27" s="42">
        <v>1320.9411826236558</v>
      </c>
      <c r="Q27" s="42">
        <v>1204.6927693725772</v>
      </c>
      <c r="R27" s="42">
        <v>1662.3422376193371</v>
      </c>
      <c r="X27" s="93"/>
      <c r="Y27" s="93"/>
      <c r="Z27" s="93"/>
      <c r="AA27" s="87"/>
      <c r="AB27" s="88"/>
      <c r="AC27" s="90"/>
      <c r="AD27" s="90"/>
      <c r="AE27" s="90"/>
    </row>
    <row r="28" spans="2:31" s="8" customFormat="1" ht="32.25" customHeight="1" x14ac:dyDescent="0.2">
      <c r="B28" s="5" t="s">
        <v>10</v>
      </c>
      <c r="C28" s="6">
        <v>2189.9329998210246</v>
      </c>
      <c r="D28" s="6">
        <v>2403.6455968549067</v>
      </c>
      <c r="E28" s="6">
        <v>2226.3675867338111</v>
      </c>
      <c r="F28" s="6">
        <v>1889.72</v>
      </c>
      <c r="G28" s="6">
        <v>2013.9675085072738</v>
      </c>
      <c r="H28" s="6">
        <v>2099.9734899962036</v>
      </c>
      <c r="I28" s="6">
        <v>2534</v>
      </c>
      <c r="J28" s="6">
        <v>1861</v>
      </c>
      <c r="K28" s="6">
        <v>2748</v>
      </c>
      <c r="L28" s="6">
        <v>2747.1968160762935</v>
      </c>
      <c r="M28" s="6">
        <v>1915.966188683024</v>
      </c>
      <c r="N28" s="6">
        <v>2527.6678824067048</v>
      </c>
      <c r="O28" s="6">
        <v>3144.3987609953383</v>
      </c>
      <c r="P28" s="6">
        <f>SUM(P29:P30)</f>
        <v>3308.4231961483356</v>
      </c>
      <c r="Q28" s="6">
        <v>3682.5637602403654</v>
      </c>
      <c r="R28" s="6">
        <v>3162.834425618671</v>
      </c>
      <c r="X28" s="93"/>
      <c r="Y28" s="93"/>
      <c r="Z28" s="93"/>
      <c r="AA28" s="87"/>
      <c r="AB28" s="88"/>
      <c r="AC28" s="90"/>
      <c r="AD28" s="90"/>
      <c r="AE28" s="90"/>
    </row>
    <row r="29" spans="2:31" ht="15.75" x14ac:dyDescent="0.2">
      <c r="B29" s="41" t="s">
        <v>3</v>
      </c>
      <c r="C29" s="42">
        <v>1058.5780860869922</v>
      </c>
      <c r="D29" s="42">
        <v>1337.0464641201929</v>
      </c>
      <c r="E29" s="42">
        <v>1030.1052298968889</v>
      </c>
      <c r="F29" s="42">
        <v>880.74</v>
      </c>
      <c r="G29" s="42">
        <v>1175.1419363537891</v>
      </c>
      <c r="H29" s="42">
        <v>879.22154416305261</v>
      </c>
      <c r="I29" s="42">
        <v>1166</v>
      </c>
      <c r="J29" s="42">
        <v>1014</v>
      </c>
      <c r="K29" s="42">
        <v>1293</v>
      </c>
      <c r="L29" s="42">
        <v>1252.5331155284316</v>
      </c>
      <c r="M29" s="42">
        <v>1009.9518564046637</v>
      </c>
      <c r="N29" s="42">
        <v>1288.7607785298105</v>
      </c>
      <c r="O29" s="42">
        <v>1617.392912443345</v>
      </c>
      <c r="P29" s="42">
        <v>1744.60081437811</v>
      </c>
      <c r="Q29" s="42">
        <v>2067.9691533656969</v>
      </c>
      <c r="R29" s="42">
        <v>1919.4235724034154</v>
      </c>
      <c r="X29" s="93"/>
      <c r="Y29" s="93"/>
      <c r="Z29" s="93"/>
      <c r="AA29" s="87"/>
      <c r="AB29" s="88"/>
      <c r="AC29" s="85"/>
      <c r="AD29" s="85"/>
      <c r="AE29" s="85"/>
    </row>
    <row r="30" spans="2:31" ht="15.75" x14ac:dyDescent="0.2">
      <c r="B30" s="41" t="s">
        <v>4</v>
      </c>
      <c r="C30" s="42">
        <v>1131.3549137339892</v>
      </c>
      <c r="D30" s="42">
        <v>1066.5991327347137</v>
      </c>
      <c r="E30" s="42">
        <v>1196.2623568369222</v>
      </c>
      <c r="F30" s="42">
        <v>1008.98</v>
      </c>
      <c r="G30" s="42">
        <v>838.82557215348379</v>
      </c>
      <c r="H30" s="42">
        <v>1220.7519458331524</v>
      </c>
      <c r="I30" s="42">
        <v>1368</v>
      </c>
      <c r="J30" s="42">
        <v>846</v>
      </c>
      <c r="K30" s="42">
        <v>1456</v>
      </c>
      <c r="L30" s="42">
        <v>1878.0133745043765</v>
      </c>
      <c r="M30" s="42">
        <v>906.01433227835651</v>
      </c>
      <c r="N30" s="42">
        <v>1238.9071038768943</v>
      </c>
      <c r="O30" s="42">
        <v>1527.0058485519935</v>
      </c>
      <c r="P30" s="42">
        <v>1563.8223817702253</v>
      </c>
      <c r="Q30" s="42">
        <v>1614.5946068746741</v>
      </c>
      <c r="R30" s="42">
        <v>1243.4108532152509</v>
      </c>
      <c r="X30" s="93"/>
      <c r="Y30" s="93"/>
      <c r="Z30" s="93"/>
      <c r="AA30" s="87"/>
      <c r="AB30" s="88"/>
      <c r="AC30" s="85"/>
      <c r="AD30" s="85"/>
      <c r="AE30" s="85"/>
    </row>
    <row r="31" spans="2:31" s="8" customFormat="1" ht="15.75" x14ac:dyDescent="0.2">
      <c r="B31" s="5" t="s">
        <v>11</v>
      </c>
      <c r="C31" s="6">
        <v>1477.699740285987</v>
      </c>
      <c r="D31" s="6">
        <v>1411.3714412537934</v>
      </c>
      <c r="E31" s="6">
        <v>1154.9610252508071</v>
      </c>
      <c r="F31" s="6">
        <v>1378.03</v>
      </c>
      <c r="G31" s="6">
        <v>1385.6556600322106</v>
      </c>
      <c r="H31" s="6">
        <v>2268.2807099320798</v>
      </c>
      <c r="I31" s="6">
        <v>1342</v>
      </c>
      <c r="J31" s="6">
        <v>1696</v>
      </c>
      <c r="K31" s="6">
        <v>2263</v>
      </c>
      <c r="L31" s="6">
        <v>1945.4777238198424</v>
      </c>
      <c r="M31" s="6">
        <v>1437.9045471485083</v>
      </c>
      <c r="N31" s="6">
        <v>1588.7587389965711</v>
      </c>
      <c r="O31" s="6">
        <v>1779.388449077848</v>
      </c>
      <c r="P31" s="6">
        <f>SUM(P32:P33)</f>
        <v>2064.1839273542528</v>
      </c>
      <c r="Q31" s="6">
        <v>2255.7011157780648</v>
      </c>
      <c r="R31" s="6">
        <v>1811.1930898455532</v>
      </c>
      <c r="X31" s="93"/>
      <c r="Y31" s="93"/>
      <c r="Z31" s="93"/>
      <c r="AA31" s="87"/>
      <c r="AB31" s="88"/>
      <c r="AC31" s="90"/>
      <c r="AD31" s="90"/>
      <c r="AE31" s="90"/>
    </row>
    <row r="32" spans="2:31" s="8" customFormat="1" ht="15.75" x14ac:dyDescent="0.2">
      <c r="B32" s="41" t="s">
        <v>3</v>
      </c>
      <c r="C32" s="42">
        <v>977.10020495799495</v>
      </c>
      <c r="D32" s="42">
        <v>802.50908123521208</v>
      </c>
      <c r="E32" s="42">
        <v>707.56253752151144</v>
      </c>
      <c r="F32" s="42">
        <v>837.58</v>
      </c>
      <c r="G32" s="42">
        <v>846.2945134662499</v>
      </c>
      <c r="H32" s="42">
        <v>1101.8990343144364</v>
      </c>
      <c r="I32" s="42">
        <v>860</v>
      </c>
      <c r="J32" s="42">
        <v>1022</v>
      </c>
      <c r="K32" s="42">
        <v>1296</v>
      </c>
      <c r="L32" s="42">
        <v>1407.1880687504447</v>
      </c>
      <c r="M32" s="42">
        <v>935.81998798551592</v>
      </c>
      <c r="N32" s="42">
        <v>1035.4410498781347</v>
      </c>
      <c r="O32" s="42">
        <v>1225.0170891142188</v>
      </c>
      <c r="P32" s="42">
        <v>1296.5747059716343</v>
      </c>
      <c r="Q32" s="42">
        <v>1429.3808752979467</v>
      </c>
      <c r="R32" s="42">
        <v>1255.6496280486974</v>
      </c>
      <c r="X32" s="93"/>
      <c r="Y32" s="93"/>
      <c r="Z32" s="93"/>
      <c r="AA32" s="87"/>
      <c r="AB32" s="88"/>
      <c r="AC32" s="90"/>
      <c r="AD32" s="90"/>
      <c r="AE32" s="90"/>
    </row>
    <row r="33" spans="2:31" ht="15" customHeight="1" x14ac:dyDescent="0.2">
      <c r="B33" s="41" t="s">
        <v>4</v>
      </c>
      <c r="C33" s="42">
        <v>500.59953532799801</v>
      </c>
      <c r="D33" s="42">
        <v>608.8623600185814</v>
      </c>
      <c r="E33" s="42">
        <v>447.39848772929571</v>
      </c>
      <c r="F33" s="42">
        <v>540.45000000000005</v>
      </c>
      <c r="G33" s="42">
        <v>539.3611465659601</v>
      </c>
      <c r="H33" s="42">
        <v>1166.3816756176452</v>
      </c>
      <c r="I33" s="42">
        <v>482</v>
      </c>
      <c r="J33" s="42">
        <v>674</v>
      </c>
      <c r="K33" s="42">
        <v>967</v>
      </c>
      <c r="L33" s="42">
        <v>1340.0087473258448</v>
      </c>
      <c r="M33" s="42">
        <v>502.08455916299141</v>
      </c>
      <c r="N33" s="42">
        <v>553.31768911843642</v>
      </c>
      <c r="O33" s="42">
        <v>554.37135996362633</v>
      </c>
      <c r="P33" s="42">
        <v>767.60922138261844</v>
      </c>
      <c r="Q33" s="42">
        <v>826.32024048011613</v>
      </c>
      <c r="R33" s="42">
        <v>555.54346179685569</v>
      </c>
      <c r="X33" s="93"/>
      <c r="Y33" s="93"/>
      <c r="Z33" s="93"/>
      <c r="AA33" s="87"/>
      <c r="AB33" s="88"/>
      <c r="AC33" s="85"/>
      <c r="AD33" s="85"/>
      <c r="AE33" s="85"/>
    </row>
    <row r="34" spans="2:31" ht="15.75" x14ac:dyDescent="0.2">
      <c r="B34" s="5" t="s">
        <v>12</v>
      </c>
      <c r="C34" s="6">
        <v>734.93598952799618</v>
      </c>
      <c r="D34" s="6">
        <v>621.05364585154302</v>
      </c>
      <c r="E34" s="6">
        <v>942.60447219886544</v>
      </c>
      <c r="F34" s="6">
        <v>912.83</v>
      </c>
      <c r="G34" s="6">
        <v>889.90914952926698</v>
      </c>
      <c r="H34" s="6">
        <v>912.5081179263475</v>
      </c>
      <c r="I34" s="6">
        <v>835</v>
      </c>
      <c r="J34" s="6">
        <v>908</v>
      </c>
      <c r="K34" s="6">
        <v>946</v>
      </c>
      <c r="L34" s="6">
        <v>867.61084399537253</v>
      </c>
      <c r="M34" s="6">
        <v>679.29634837554136</v>
      </c>
      <c r="N34" s="6">
        <v>824.91073088556129</v>
      </c>
      <c r="O34" s="6">
        <v>901.50227479489763</v>
      </c>
      <c r="P34" s="6">
        <f>SUM(P35:P36)</f>
        <v>1006.8248660567258</v>
      </c>
      <c r="Q34" s="6">
        <v>778.23050337192558</v>
      </c>
      <c r="R34" s="6">
        <v>877.14936772459589</v>
      </c>
      <c r="X34" s="93"/>
      <c r="Y34" s="93"/>
      <c r="Z34" s="93"/>
      <c r="AA34" s="87"/>
      <c r="AB34" s="88"/>
      <c r="AC34" s="85"/>
      <c r="AD34" s="85"/>
      <c r="AE34" s="85"/>
    </row>
    <row r="35" spans="2:31" s="8" customFormat="1" ht="15.75" x14ac:dyDescent="0.2">
      <c r="B35" s="41" t="s">
        <v>3</v>
      </c>
      <c r="C35" s="42">
        <v>446.86110579399792</v>
      </c>
      <c r="D35" s="42">
        <v>423.76359542291908</v>
      </c>
      <c r="E35" s="42">
        <v>624.08195639440294</v>
      </c>
      <c r="F35" s="42">
        <v>608.91999999999996</v>
      </c>
      <c r="G35" s="42">
        <v>489.46585822462657</v>
      </c>
      <c r="H35" s="42">
        <v>529.55085800693143</v>
      </c>
      <c r="I35" s="42">
        <v>596</v>
      </c>
      <c r="J35" s="42">
        <v>584</v>
      </c>
      <c r="K35" s="42">
        <v>627</v>
      </c>
      <c r="L35" s="42">
        <v>590.17548674167278</v>
      </c>
      <c r="M35" s="42">
        <v>486.19670436025632</v>
      </c>
      <c r="N35" s="42">
        <v>559.43272768638724</v>
      </c>
      <c r="O35" s="42">
        <v>538.24128491963427</v>
      </c>
      <c r="P35" s="42">
        <v>599.4801052346719</v>
      </c>
      <c r="Q35" s="42">
        <v>537.45119476229092</v>
      </c>
      <c r="R35" s="42">
        <v>555.36645848826231</v>
      </c>
      <c r="X35" s="93"/>
      <c r="Y35" s="93"/>
      <c r="Z35" s="93"/>
      <c r="AA35" s="87"/>
      <c r="AB35" s="88"/>
      <c r="AC35" s="90"/>
      <c r="AD35" s="90"/>
      <c r="AE35" s="90"/>
    </row>
    <row r="36" spans="2:31" s="8" customFormat="1" ht="15" customHeight="1" x14ac:dyDescent="0.2">
      <c r="B36" s="41" t="s">
        <v>4</v>
      </c>
      <c r="C36" s="42">
        <v>288.07488373399929</v>
      </c>
      <c r="D36" s="42">
        <v>197.29005042862394</v>
      </c>
      <c r="E36" s="42">
        <v>318.5225158044625</v>
      </c>
      <c r="F36" s="42">
        <v>303.91000000000003</v>
      </c>
      <c r="G36" s="42">
        <v>400.44329130464013</v>
      </c>
      <c r="H36" s="42">
        <v>382.95725991941572</v>
      </c>
      <c r="I36" s="42">
        <v>239</v>
      </c>
      <c r="J36" s="42">
        <v>325</v>
      </c>
      <c r="K36" s="42">
        <v>320</v>
      </c>
      <c r="L36" s="42">
        <v>277.43535725369969</v>
      </c>
      <c r="M36" s="42">
        <v>193.09964401528509</v>
      </c>
      <c r="N36" s="42">
        <v>265.47800319917405</v>
      </c>
      <c r="O36" s="42">
        <v>363.26098987526382</v>
      </c>
      <c r="P36" s="42">
        <v>407.34476082205396</v>
      </c>
      <c r="Q36" s="42">
        <v>240.77930860963497</v>
      </c>
      <c r="R36" s="42">
        <v>321.78290923633369</v>
      </c>
      <c r="X36" s="93"/>
      <c r="Y36" s="93"/>
      <c r="Z36" s="93"/>
      <c r="AA36" s="87"/>
      <c r="AB36" s="88"/>
      <c r="AC36" s="90"/>
      <c r="AD36" s="90"/>
      <c r="AE36" s="90"/>
    </row>
    <row r="37" spans="2:31" ht="15.75" customHeight="1" x14ac:dyDescent="0.2">
      <c r="B37" s="5" t="s">
        <v>13</v>
      </c>
      <c r="C37" s="6">
        <v>3637.7858497794118</v>
      </c>
      <c r="D37" s="6">
        <v>3509.4618920277408</v>
      </c>
      <c r="E37" s="6">
        <v>3229.0371057608859</v>
      </c>
      <c r="F37" s="6">
        <v>3539.73</v>
      </c>
      <c r="G37" s="6">
        <v>3762.9602317445174</v>
      </c>
      <c r="H37" s="6">
        <v>3535.6152385033906</v>
      </c>
      <c r="I37" s="6">
        <v>3424</v>
      </c>
      <c r="J37" s="6">
        <v>3356</v>
      </c>
      <c r="K37" s="6">
        <v>4400</v>
      </c>
      <c r="L37" s="6">
        <v>3502.4604391172543</v>
      </c>
      <c r="M37" s="6">
        <v>3659.0429667988574</v>
      </c>
      <c r="N37" s="6">
        <v>3653.5989201911816</v>
      </c>
      <c r="O37" s="6">
        <v>4024.3039569233765</v>
      </c>
      <c r="P37" s="6">
        <f>SUM(P38:P39)</f>
        <v>3914.4508429542739</v>
      </c>
      <c r="Q37" s="6">
        <v>3915.829205843434</v>
      </c>
      <c r="R37" s="6">
        <v>5347.1577525973753</v>
      </c>
      <c r="X37" s="93"/>
      <c r="Y37" s="93"/>
      <c r="Z37" s="93"/>
      <c r="AA37" s="87"/>
      <c r="AB37" s="88"/>
      <c r="AC37" s="85"/>
      <c r="AD37" s="85"/>
      <c r="AE37" s="85"/>
    </row>
    <row r="38" spans="2:31" ht="15.75" x14ac:dyDescent="0.2">
      <c r="B38" s="41" t="s">
        <v>3</v>
      </c>
      <c r="C38" s="42">
        <v>1270.795915158988</v>
      </c>
      <c r="D38" s="42">
        <v>1207.6193989896424</v>
      </c>
      <c r="E38" s="42">
        <v>1063.3662083411732</v>
      </c>
      <c r="F38" s="42">
        <v>1306.7</v>
      </c>
      <c r="G38" s="42">
        <v>1484.5644306603872</v>
      </c>
      <c r="H38" s="42">
        <v>1278.0782649501191</v>
      </c>
      <c r="I38" s="42">
        <v>1284</v>
      </c>
      <c r="J38" s="42">
        <v>1276</v>
      </c>
      <c r="K38" s="42">
        <v>1709</v>
      </c>
      <c r="L38" s="42">
        <v>1499.809035113778</v>
      </c>
      <c r="M38" s="42">
        <v>1236.79726392373</v>
      </c>
      <c r="N38" s="42">
        <v>1407.7584479677905</v>
      </c>
      <c r="O38" s="42">
        <v>1529.7122291248738</v>
      </c>
      <c r="P38" s="42">
        <v>1477.3531385795191</v>
      </c>
      <c r="Q38" s="42">
        <v>1505.820446799391</v>
      </c>
      <c r="R38" s="42">
        <v>1875.9673868672933</v>
      </c>
      <c r="X38" s="93"/>
      <c r="Y38" s="93"/>
      <c r="Z38" s="93"/>
      <c r="AA38" s="87"/>
      <c r="AB38" s="88"/>
      <c r="AC38" s="85"/>
      <c r="AD38" s="85"/>
      <c r="AE38" s="85"/>
    </row>
    <row r="39" spans="2:31" s="8" customFormat="1" ht="15.75" x14ac:dyDescent="0.2">
      <c r="B39" s="41" t="s">
        <v>4</v>
      </c>
      <c r="C39" s="42">
        <v>2366.98993462005</v>
      </c>
      <c r="D39" s="42">
        <v>2301.8424930380984</v>
      </c>
      <c r="E39" s="42">
        <v>2165.6708974197127</v>
      </c>
      <c r="F39" s="42">
        <v>2233.0300000000002</v>
      </c>
      <c r="G39" s="42">
        <v>2278.3958010841361</v>
      </c>
      <c r="H39" s="42">
        <v>2257.5369735532727</v>
      </c>
      <c r="I39" s="42">
        <v>2140</v>
      </c>
      <c r="J39" s="42">
        <v>2080</v>
      </c>
      <c r="K39" s="42">
        <v>2692</v>
      </c>
      <c r="L39" s="42">
        <v>2002.6514040034688</v>
      </c>
      <c r="M39" s="42">
        <v>2422.2457028751346</v>
      </c>
      <c r="N39" s="42">
        <v>2245.8404722233909</v>
      </c>
      <c r="O39" s="42">
        <v>2494.5917277985</v>
      </c>
      <c r="P39" s="42">
        <v>2437.0977043747548</v>
      </c>
      <c r="Q39" s="42">
        <v>2410.008759044038</v>
      </c>
      <c r="R39" s="42">
        <v>3471.1903657300727</v>
      </c>
      <c r="X39" s="93"/>
      <c r="Y39" s="93"/>
      <c r="Z39" s="93"/>
      <c r="AA39" s="87"/>
      <c r="AB39" s="88"/>
      <c r="AC39" s="90"/>
      <c r="AD39" s="90"/>
      <c r="AE39" s="90"/>
    </row>
    <row r="40" spans="2:31" s="8" customFormat="1" ht="15.75" x14ac:dyDescent="0.2">
      <c r="B40" s="5" t="s">
        <v>14</v>
      </c>
      <c r="C40" s="6">
        <v>538.2129189409975</v>
      </c>
      <c r="D40" s="6">
        <v>778.84020835859815</v>
      </c>
      <c r="E40" s="6">
        <v>599.76387659372517</v>
      </c>
      <c r="F40" s="6">
        <v>570.46</v>
      </c>
      <c r="G40" s="6">
        <v>617.30395350908816</v>
      </c>
      <c r="H40" s="6">
        <v>886.35601034302613</v>
      </c>
      <c r="I40" s="6">
        <v>605</v>
      </c>
      <c r="J40" s="6">
        <v>532</v>
      </c>
      <c r="K40" s="6">
        <v>591</v>
      </c>
      <c r="L40" s="6">
        <v>704.52284710892593</v>
      </c>
      <c r="M40" s="6">
        <v>892.22395499018228</v>
      </c>
      <c r="N40" s="6">
        <v>704.89386238765167</v>
      </c>
      <c r="O40" s="6">
        <v>885.23771752751156</v>
      </c>
      <c r="P40" s="6">
        <f>SUM(P41:P42)</f>
        <v>652.95935817322993</v>
      </c>
      <c r="Q40" s="6">
        <v>868.0446910563594</v>
      </c>
      <c r="R40" s="6">
        <v>1153.5979520626051</v>
      </c>
      <c r="X40" s="93"/>
      <c r="Y40" s="93"/>
      <c r="Z40" s="93"/>
      <c r="AA40" s="87"/>
      <c r="AB40" s="88"/>
      <c r="AC40" s="90"/>
      <c r="AD40" s="90"/>
      <c r="AE40" s="90"/>
    </row>
    <row r="41" spans="2:31" ht="15.75" x14ac:dyDescent="0.2">
      <c r="B41" s="41" t="s">
        <v>3</v>
      </c>
      <c r="C41" s="42">
        <v>295.32216714999913</v>
      </c>
      <c r="D41" s="42">
        <v>358.32072157930179</v>
      </c>
      <c r="E41" s="42">
        <v>371.2034795236317</v>
      </c>
      <c r="F41" s="42">
        <v>287.44</v>
      </c>
      <c r="G41" s="42">
        <v>315.85075421125714</v>
      </c>
      <c r="H41" s="42">
        <v>341.79100604941067</v>
      </c>
      <c r="I41" s="42">
        <v>322</v>
      </c>
      <c r="J41" s="42">
        <v>301</v>
      </c>
      <c r="K41" s="42">
        <v>235</v>
      </c>
      <c r="L41" s="42">
        <v>462.39226208949952</v>
      </c>
      <c r="M41" s="42">
        <v>481.27156961447992</v>
      </c>
      <c r="N41" s="42">
        <v>357.02395185546783</v>
      </c>
      <c r="O41" s="42">
        <v>587.47013251100907</v>
      </c>
      <c r="P41" s="42">
        <v>256.97150915590959</v>
      </c>
      <c r="Q41" s="42">
        <v>450.18601863484145</v>
      </c>
      <c r="R41" s="42">
        <v>701.43143933880447</v>
      </c>
      <c r="X41" s="93"/>
      <c r="Y41" s="93"/>
      <c r="Z41" s="93"/>
      <c r="AA41" s="87"/>
      <c r="AB41" s="88"/>
      <c r="AC41" s="85"/>
      <c r="AD41" s="85"/>
      <c r="AE41" s="85"/>
    </row>
    <row r="42" spans="2:31" ht="16.5" customHeight="1" x14ac:dyDescent="0.2">
      <c r="B42" s="41" t="s">
        <v>4</v>
      </c>
      <c r="C42" s="42">
        <v>242.89075179099993</v>
      </c>
      <c r="D42" s="42">
        <v>420.51948677929636</v>
      </c>
      <c r="E42" s="42">
        <v>228.56039707009353</v>
      </c>
      <c r="F42" s="42">
        <v>283.02999999999997</v>
      </c>
      <c r="G42" s="42">
        <v>301.45319929783062</v>
      </c>
      <c r="H42" s="42">
        <v>544.56500429361517</v>
      </c>
      <c r="I42" s="42">
        <v>283</v>
      </c>
      <c r="J42" s="42">
        <v>231</v>
      </c>
      <c r="K42" s="42">
        <v>356</v>
      </c>
      <c r="L42" s="42">
        <v>242.13058501942641</v>
      </c>
      <c r="M42" s="42">
        <v>410.95238537570293</v>
      </c>
      <c r="N42" s="42">
        <v>347.86991053218384</v>
      </c>
      <c r="O42" s="42">
        <v>297.76758501650272</v>
      </c>
      <c r="P42" s="42">
        <v>395.9878490173204</v>
      </c>
      <c r="Q42" s="42">
        <v>417.85867242151863</v>
      </c>
      <c r="R42" s="42">
        <v>452.16651272380125</v>
      </c>
      <c r="X42" s="93"/>
      <c r="Y42" s="93"/>
      <c r="Z42" s="93"/>
      <c r="AA42" s="87"/>
      <c r="AB42" s="88"/>
      <c r="AC42" s="85"/>
      <c r="AD42" s="85"/>
      <c r="AE42" s="85"/>
    </row>
    <row r="43" spans="2:31" s="8" customFormat="1" ht="30" customHeight="1" x14ac:dyDescent="0.2">
      <c r="B43" s="5" t="s">
        <v>15</v>
      </c>
      <c r="C43" s="6">
        <v>2580.6347290131648</v>
      </c>
      <c r="D43" s="6">
        <v>2588.19900607202</v>
      </c>
      <c r="E43" s="6">
        <v>2581.4164773330863</v>
      </c>
      <c r="F43" s="6">
        <v>2942.09</v>
      </c>
      <c r="G43" s="6">
        <v>3034.7226331884008</v>
      </c>
      <c r="H43" s="6">
        <v>3426.3002229302078</v>
      </c>
      <c r="I43" s="6">
        <v>3087</v>
      </c>
      <c r="J43" s="6">
        <v>4352</v>
      </c>
      <c r="K43" s="6">
        <v>3523</v>
      </c>
      <c r="L43" s="6">
        <v>4714.5434478454999</v>
      </c>
      <c r="M43" s="6">
        <v>3706.451683974562</v>
      </c>
      <c r="N43" s="6">
        <v>4666.7717296544615</v>
      </c>
      <c r="O43" s="6">
        <v>5199.8157134553821</v>
      </c>
      <c r="P43" s="6">
        <f>SUM(P44:P45)</f>
        <v>5599.5337001040989</v>
      </c>
      <c r="Q43" s="6">
        <v>5948.926528258703</v>
      </c>
      <c r="R43" s="6">
        <v>6483.5363027878684</v>
      </c>
      <c r="X43" s="93"/>
      <c r="Y43" s="93"/>
      <c r="Z43" s="93"/>
      <c r="AA43" s="87"/>
      <c r="AB43" s="88"/>
      <c r="AC43" s="90"/>
      <c r="AD43" s="90"/>
      <c r="AE43" s="90"/>
    </row>
    <row r="44" spans="2:31" s="8" customFormat="1" ht="15.75" customHeight="1" x14ac:dyDescent="0.2">
      <c r="B44" s="41" t="s">
        <v>3</v>
      </c>
      <c r="C44" s="42">
        <v>1086.2211121239898</v>
      </c>
      <c r="D44" s="42">
        <v>1010.4050341765401</v>
      </c>
      <c r="E44" s="42">
        <v>1129.8142825890473</v>
      </c>
      <c r="F44" s="42">
        <v>825.03</v>
      </c>
      <c r="G44" s="42">
        <v>1312.4507640872143</v>
      </c>
      <c r="H44" s="42">
        <v>1569.6526760706329</v>
      </c>
      <c r="I44" s="42">
        <v>1281</v>
      </c>
      <c r="J44" s="42">
        <v>2093</v>
      </c>
      <c r="K44" s="42">
        <v>1726</v>
      </c>
      <c r="L44" s="42">
        <v>2384.1434524925844</v>
      </c>
      <c r="M44" s="42">
        <v>1628.9067136492338</v>
      </c>
      <c r="N44" s="42">
        <v>2206.256566836305</v>
      </c>
      <c r="O44" s="42">
        <v>2455.8298444641473</v>
      </c>
      <c r="P44" s="42">
        <v>2765.155742056822</v>
      </c>
      <c r="Q44" s="42">
        <v>3072.9603060451723</v>
      </c>
      <c r="R44" s="42">
        <v>3113.759331305791</v>
      </c>
      <c r="X44" s="93"/>
      <c r="Y44" s="93"/>
      <c r="Z44" s="93"/>
      <c r="AA44" s="87"/>
      <c r="AB44" s="88"/>
      <c r="AC44" s="90"/>
      <c r="AD44" s="90"/>
      <c r="AE44" s="90"/>
    </row>
    <row r="45" spans="2:31" ht="17.25" customHeight="1" x14ac:dyDescent="0.2">
      <c r="B45" s="41" t="s">
        <v>4</v>
      </c>
      <c r="C45" s="42">
        <v>1494.413616888985</v>
      </c>
      <c r="D45" s="42">
        <v>1577.7939718954797</v>
      </c>
      <c r="E45" s="42">
        <v>1451.602194744039</v>
      </c>
      <c r="F45" s="42">
        <v>2117.06</v>
      </c>
      <c r="G45" s="42">
        <v>1722.2718691011908</v>
      </c>
      <c r="H45" s="42">
        <v>1856.6475468595772</v>
      </c>
      <c r="I45" s="42">
        <v>1806</v>
      </c>
      <c r="J45" s="42">
        <v>2259</v>
      </c>
      <c r="K45" s="42">
        <v>1798</v>
      </c>
      <c r="L45" s="42">
        <v>2330.3999953529042</v>
      </c>
      <c r="M45" s="42">
        <v>2077.5449703253394</v>
      </c>
      <c r="N45" s="42">
        <v>2460.515162818157</v>
      </c>
      <c r="O45" s="42">
        <v>2743.9858689912289</v>
      </c>
      <c r="P45" s="42">
        <v>2834.3779580472765</v>
      </c>
      <c r="Q45" s="42">
        <v>2875.9662222135466</v>
      </c>
      <c r="R45" s="42">
        <v>3369.7769714820629</v>
      </c>
      <c r="X45" s="93"/>
      <c r="Y45" s="93"/>
      <c r="Z45" s="93"/>
      <c r="AA45" s="87"/>
      <c r="AB45" s="88"/>
      <c r="AC45" s="85"/>
      <c r="AD45" s="85"/>
      <c r="AE45" s="85"/>
    </row>
    <row r="46" spans="2:31" ht="28.5" customHeight="1" x14ac:dyDescent="0.2">
      <c r="B46" s="5" t="s">
        <v>16</v>
      </c>
      <c r="C46" s="6">
        <v>1811.2533127049969</v>
      </c>
      <c r="D46" s="6">
        <v>1706.6859210621251</v>
      </c>
      <c r="E46" s="6">
        <v>2172.882587700457</v>
      </c>
      <c r="F46" s="6">
        <v>1824.83</v>
      </c>
      <c r="G46" s="6">
        <v>2054.1660939222606</v>
      </c>
      <c r="H46" s="6">
        <v>2310.7844699268835</v>
      </c>
      <c r="I46" s="6">
        <v>2607</v>
      </c>
      <c r="J46" s="6">
        <v>2611</v>
      </c>
      <c r="K46" s="6">
        <v>3432</v>
      </c>
      <c r="L46" s="6">
        <v>2715.1797529405339</v>
      </c>
      <c r="M46" s="6">
        <v>2644.768731748828</v>
      </c>
      <c r="N46" s="6">
        <v>2894.810233874683</v>
      </c>
      <c r="O46" s="6">
        <v>4135.4345294113618</v>
      </c>
      <c r="P46" s="6">
        <f>SUM(P47:P48)</f>
        <v>4244.3731931720486</v>
      </c>
      <c r="Q46" s="6">
        <v>4213.4866203463162</v>
      </c>
      <c r="R46" s="6">
        <v>4678.0462206653474</v>
      </c>
      <c r="X46" s="93"/>
      <c r="Y46" s="93"/>
      <c r="Z46" s="93"/>
      <c r="AA46" s="87"/>
      <c r="AB46" s="88"/>
      <c r="AC46" s="85"/>
      <c r="AD46" s="85"/>
      <c r="AE46" s="85"/>
    </row>
    <row r="47" spans="2:31" s="8" customFormat="1" ht="15.75" x14ac:dyDescent="0.2">
      <c r="B47" s="41" t="s">
        <v>3</v>
      </c>
      <c r="C47" s="42">
        <v>1179.1952317319895</v>
      </c>
      <c r="D47" s="42">
        <v>1108.7257469458752</v>
      </c>
      <c r="E47" s="42">
        <v>1470.1935171578409</v>
      </c>
      <c r="F47" s="42">
        <v>1153.3599999999999</v>
      </c>
      <c r="G47" s="42">
        <v>1402.9113285780995</v>
      </c>
      <c r="H47" s="42">
        <v>1558.4481911720475</v>
      </c>
      <c r="I47" s="42">
        <v>1643</v>
      </c>
      <c r="J47" s="42">
        <v>1785</v>
      </c>
      <c r="K47" s="42">
        <v>1877</v>
      </c>
      <c r="L47" s="42">
        <v>1703.0621109095512</v>
      </c>
      <c r="M47" s="42">
        <v>1545.6547554551873</v>
      </c>
      <c r="N47" s="42">
        <v>1698.6397451562948</v>
      </c>
      <c r="O47" s="42">
        <v>2471.2128626142962</v>
      </c>
      <c r="P47" s="42">
        <v>2593.0008230490648</v>
      </c>
      <c r="Q47" s="42">
        <v>2020.5098789169028</v>
      </c>
      <c r="R47" s="42">
        <v>2190.6239177095563</v>
      </c>
      <c r="X47" s="93"/>
      <c r="Y47" s="93"/>
      <c r="Z47" s="93"/>
      <c r="AA47" s="87"/>
      <c r="AB47" s="88"/>
      <c r="AC47" s="90"/>
      <c r="AD47" s="90"/>
      <c r="AE47" s="90"/>
    </row>
    <row r="48" spans="2:31" s="8" customFormat="1" ht="15.75" x14ac:dyDescent="0.2">
      <c r="B48" s="41" t="s">
        <v>4</v>
      </c>
      <c r="C48" s="42">
        <v>632.05808097299632</v>
      </c>
      <c r="D48" s="42">
        <v>597.96017411624985</v>
      </c>
      <c r="E48" s="42">
        <v>702.68907054261592</v>
      </c>
      <c r="F48" s="42">
        <v>671.47</v>
      </c>
      <c r="G48" s="42">
        <v>651.25476534416043</v>
      </c>
      <c r="H48" s="42">
        <v>752.33627875483751</v>
      </c>
      <c r="I48" s="42">
        <v>964</v>
      </c>
      <c r="J48" s="42">
        <v>826</v>
      </c>
      <c r="K48" s="42">
        <v>1555</v>
      </c>
      <c r="L48" s="42">
        <v>1012.1176420309788</v>
      </c>
      <c r="M48" s="42">
        <v>1099.1139762936416</v>
      </c>
      <c r="N48" s="42">
        <v>1196.1704887183885</v>
      </c>
      <c r="O48" s="42">
        <v>1664.2216667970654</v>
      </c>
      <c r="P48" s="42">
        <v>1651.3723701229842</v>
      </c>
      <c r="Q48" s="42">
        <v>2192.9767414294211</v>
      </c>
      <c r="R48" s="42">
        <v>2487.4223029557838</v>
      </c>
      <c r="X48" s="93"/>
      <c r="Y48" s="93"/>
      <c r="Z48" s="93"/>
      <c r="AA48" s="87"/>
      <c r="AB48" s="88"/>
      <c r="AC48" s="90"/>
      <c r="AD48" s="90"/>
      <c r="AE48" s="90"/>
    </row>
    <row r="49" spans="2:31" ht="31.5" x14ac:dyDescent="0.2">
      <c r="B49" s="5" t="s">
        <v>17</v>
      </c>
      <c r="C49" s="6">
        <v>2852.5967452170639</v>
      </c>
      <c r="D49" s="6">
        <v>2914.2238437886917</v>
      </c>
      <c r="E49" s="6">
        <v>2835.123617064939</v>
      </c>
      <c r="F49" s="6">
        <v>2700.2</v>
      </c>
      <c r="G49" s="6">
        <v>3019.2996078178921</v>
      </c>
      <c r="H49" s="6">
        <v>3024.6058548268848</v>
      </c>
      <c r="I49" s="6">
        <v>3110</v>
      </c>
      <c r="J49" s="6">
        <v>2800</v>
      </c>
      <c r="K49" s="6">
        <v>2965</v>
      </c>
      <c r="L49" s="6">
        <v>3191.4354211512532</v>
      </c>
      <c r="M49" s="6">
        <v>3286.7614796727134</v>
      </c>
      <c r="N49" s="6">
        <v>3100.1742641296482</v>
      </c>
      <c r="O49" s="6">
        <v>3261.5733773824054</v>
      </c>
      <c r="P49" s="6">
        <f>SUM(P50:P51)</f>
        <v>3360.7586333258896</v>
      </c>
      <c r="Q49" s="6">
        <v>4213.9295922591764</v>
      </c>
      <c r="R49" s="6">
        <v>4258.6835276624479</v>
      </c>
      <c r="X49" s="93"/>
      <c r="Y49" s="93"/>
      <c r="Z49" s="93"/>
      <c r="AA49" s="87"/>
      <c r="AB49" s="88"/>
      <c r="AC49" s="85"/>
      <c r="AD49" s="85"/>
      <c r="AE49" s="85"/>
    </row>
    <row r="50" spans="2:31" ht="15.75" x14ac:dyDescent="0.2">
      <c r="B50" s="41" t="s">
        <v>3</v>
      </c>
      <c r="C50" s="42">
        <v>1527.1428923809913</v>
      </c>
      <c r="D50" s="42">
        <v>1717.2506324891679</v>
      </c>
      <c r="E50" s="42">
        <v>1331.6444939159142</v>
      </c>
      <c r="F50" s="42">
        <v>1475.84</v>
      </c>
      <c r="G50" s="42">
        <v>1479.0646649012333</v>
      </c>
      <c r="H50" s="42">
        <v>1882.8246882122498</v>
      </c>
      <c r="I50" s="42">
        <v>1541</v>
      </c>
      <c r="J50" s="42">
        <v>1529</v>
      </c>
      <c r="K50" s="42">
        <v>1723</v>
      </c>
      <c r="L50" s="42">
        <v>1652.8913907592505</v>
      </c>
      <c r="M50" s="42">
        <v>1512.1638391839069</v>
      </c>
      <c r="N50" s="42">
        <v>1530.7647940808633</v>
      </c>
      <c r="O50" s="42">
        <v>1642.7422888453864</v>
      </c>
      <c r="P50" s="42">
        <v>1757.3987197322479</v>
      </c>
      <c r="Q50" s="42">
        <v>2385.1644951159492</v>
      </c>
      <c r="R50" s="42">
        <v>2357.507248272525</v>
      </c>
      <c r="X50" s="93"/>
      <c r="Y50" s="93"/>
      <c r="Z50" s="93"/>
      <c r="AA50" s="87"/>
      <c r="AB50" s="88"/>
      <c r="AC50" s="85"/>
      <c r="AD50" s="85"/>
      <c r="AE50" s="85"/>
    </row>
    <row r="51" spans="2:31" ht="15.75" x14ac:dyDescent="0.2">
      <c r="B51" s="41" t="s">
        <v>4</v>
      </c>
      <c r="C51" s="42">
        <v>1325.4538528359897</v>
      </c>
      <c r="D51" s="42">
        <v>1196.9732112995241</v>
      </c>
      <c r="E51" s="42">
        <v>1503.4791231490246</v>
      </c>
      <c r="F51" s="42">
        <v>1224.3599999999999</v>
      </c>
      <c r="G51" s="42">
        <v>1540.2349429166647</v>
      </c>
      <c r="H51" s="42">
        <v>1141.7811666146349</v>
      </c>
      <c r="I51" s="42">
        <v>1569</v>
      </c>
      <c r="J51" s="42">
        <v>1271</v>
      </c>
      <c r="K51" s="42">
        <v>1242</v>
      </c>
      <c r="L51" s="42">
        <v>1538.5440303919972</v>
      </c>
      <c r="M51" s="42">
        <v>1774.5976404888142</v>
      </c>
      <c r="N51" s="42">
        <v>1569.4094700487849</v>
      </c>
      <c r="O51" s="42">
        <v>1618.8310885370149</v>
      </c>
      <c r="P51" s="42">
        <v>1603.3599135936415</v>
      </c>
      <c r="Q51" s="42">
        <v>1828.7650971432215</v>
      </c>
      <c r="R51" s="42">
        <v>1901.1762793899254</v>
      </c>
      <c r="X51" s="93"/>
      <c r="Y51" s="93"/>
      <c r="Z51" s="93"/>
      <c r="AA51" s="87"/>
      <c r="AB51" s="88"/>
      <c r="AC51" s="85"/>
      <c r="AD51" s="85"/>
      <c r="AE51" s="85"/>
    </row>
    <row r="52" spans="2:31" ht="15.75" x14ac:dyDescent="0.2">
      <c r="B52" s="5" t="s">
        <v>18</v>
      </c>
      <c r="C52" s="6">
        <v>1459.906231525988</v>
      </c>
      <c r="D52" s="6">
        <v>1119.8051395326597</v>
      </c>
      <c r="E52" s="6">
        <v>1600.7021872579389</v>
      </c>
      <c r="F52" s="6">
        <v>1591.34</v>
      </c>
      <c r="G52" s="6">
        <v>2191.5969158432863</v>
      </c>
      <c r="H52" s="6">
        <v>1370.8804377388808</v>
      </c>
      <c r="I52" s="6">
        <v>1919</v>
      </c>
      <c r="J52" s="6">
        <v>1569</v>
      </c>
      <c r="K52" s="6">
        <v>2289</v>
      </c>
      <c r="L52" s="6">
        <v>2350.5537917802849</v>
      </c>
      <c r="M52" s="6">
        <v>1898.2357035982284</v>
      </c>
      <c r="N52" s="6">
        <v>2052.584327438457</v>
      </c>
      <c r="O52" s="6">
        <v>2420.4542733637004</v>
      </c>
      <c r="P52" s="6">
        <f>SUM(P53:P54)</f>
        <v>2902.1591804883301</v>
      </c>
      <c r="Q52" s="6">
        <v>2288.0402311718026</v>
      </c>
      <c r="R52" s="6">
        <v>2894.6106659809261</v>
      </c>
      <c r="X52" s="93"/>
      <c r="Y52" s="93"/>
      <c r="Z52" s="93"/>
      <c r="AA52" s="87"/>
      <c r="AB52" s="88"/>
      <c r="AC52" s="85"/>
      <c r="AD52" s="85"/>
      <c r="AE52" s="85"/>
    </row>
    <row r="53" spans="2:31" ht="15.75" x14ac:dyDescent="0.2">
      <c r="B53" s="41" t="s">
        <v>3</v>
      </c>
      <c r="C53" s="42">
        <v>368.42008933199833</v>
      </c>
      <c r="D53" s="42">
        <v>281.62332033302795</v>
      </c>
      <c r="E53" s="42">
        <v>306.36347590412345</v>
      </c>
      <c r="F53" s="42">
        <v>231.68</v>
      </c>
      <c r="G53" s="42">
        <v>586.42699878109511</v>
      </c>
      <c r="H53" s="42">
        <v>179.1146165788868</v>
      </c>
      <c r="I53" s="42">
        <v>585</v>
      </c>
      <c r="J53" s="42">
        <v>470</v>
      </c>
      <c r="K53" s="42">
        <v>489</v>
      </c>
      <c r="L53" s="42">
        <v>427.08748985522624</v>
      </c>
      <c r="M53" s="42">
        <v>560.45599639565432</v>
      </c>
      <c r="N53" s="42">
        <v>471.95342247142065</v>
      </c>
      <c r="O53" s="42">
        <v>659.74542260172461</v>
      </c>
      <c r="P53" s="42">
        <v>616.51547294177237</v>
      </c>
      <c r="Q53" s="42">
        <v>682.04921787625949</v>
      </c>
      <c r="R53" s="42">
        <v>584.34148761070037</v>
      </c>
      <c r="X53" s="93"/>
      <c r="Y53" s="93"/>
      <c r="Z53" s="93"/>
      <c r="AA53" s="87"/>
      <c r="AB53" s="88"/>
      <c r="AC53" s="85"/>
      <c r="AD53" s="85"/>
      <c r="AE53" s="85"/>
    </row>
    <row r="54" spans="2:31" ht="15.75" x14ac:dyDescent="0.2">
      <c r="B54" s="41" t="s">
        <v>4</v>
      </c>
      <c r="C54" s="42">
        <v>1091.4861421939943</v>
      </c>
      <c r="D54" s="42">
        <v>838.18181919963172</v>
      </c>
      <c r="E54" s="42">
        <v>1294.3387113538156</v>
      </c>
      <c r="F54" s="42">
        <v>1359.66</v>
      </c>
      <c r="G54" s="42">
        <v>1605.1699170621916</v>
      </c>
      <c r="H54" s="42">
        <v>1191.7658211599939</v>
      </c>
      <c r="I54" s="42">
        <v>1334</v>
      </c>
      <c r="J54" s="42">
        <v>1099</v>
      </c>
      <c r="K54" s="42">
        <v>1799</v>
      </c>
      <c r="L54" s="42">
        <v>1923.466301925057</v>
      </c>
      <c r="M54" s="42">
        <v>1337.7797072025719</v>
      </c>
      <c r="N54" s="42">
        <v>1580.6309049670363</v>
      </c>
      <c r="O54" s="42">
        <v>1760.7088507619756</v>
      </c>
      <c r="P54" s="42">
        <v>2285.6437075465578</v>
      </c>
      <c r="Q54" s="42">
        <v>1605.9910132955408</v>
      </c>
      <c r="R54" s="42">
        <v>2310.2691783702244</v>
      </c>
      <c r="X54" s="93"/>
      <c r="Y54" s="93"/>
      <c r="Z54" s="93"/>
      <c r="AA54" s="87"/>
      <c r="AB54" s="88"/>
      <c r="AC54" s="85"/>
      <c r="AD54" s="85"/>
      <c r="AE54" s="85"/>
    </row>
    <row r="55" spans="2:31" ht="31.5" x14ac:dyDescent="0.2">
      <c r="B55" s="5" t="s">
        <v>19</v>
      </c>
      <c r="C55" s="6">
        <v>1294.0758775999911</v>
      </c>
      <c r="D55" s="6">
        <v>890.03938320071006</v>
      </c>
      <c r="E55" s="6">
        <v>887.4867749902487</v>
      </c>
      <c r="F55" s="6">
        <v>1376.6</v>
      </c>
      <c r="G55" s="6">
        <v>1647.9713676444021</v>
      </c>
      <c r="H55" s="6">
        <v>1503.0064499145537</v>
      </c>
      <c r="I55" s="6">
        <v>2178</v>
      </c>
      <c r="J55" s="6">
        <v>1914</v>
      </c>
      <c r="K55" s="6">
        <v>2102</v>
      </c>
      <c r="L55" s="6">
        <v>2217.7677465076231</v>
      </c>
      <c r="M55" s="6">
        <v>1915.1085853501188</v>
      </c>
      <c r="N55" s="6">
        <v>2367.8726287221471</v>
      </c>
      <c r="O55" s="6">
        <v>2835.2041280752005</v>
      </c>
      <c r="P55" s="6">
        <f>SUM(P56:P57)</f>
        <v>3142.0953219371395</v>
      </c>
      <c r="Q55" s="6">
        <v>3939.261265508746</v>
      </c>
      <c r="R55" s="6">
        <v>4264.1013314643633</v>
      </c>
      <c r="X55" s="93"/>
      <c r="Y55" s="93"/>
      <c r="Z55" s="93"/>
      <c r="AA55" s="87"/>
      <c r="AB55" s="88"/>
      <c r="AC55" s="85"/>
      <c r="AD55" s="85"/>
      <c r="AE55" s="85"/>
    </row>
    <row r="56" spans="2:31" s="9" customFormat="1" ht="15.75" x14ac:dyDescent="0.2">
      <c r="B56" s="41" t="s">
        <v>3</v>
      </c>
      <c r="C56" s="42">
        <v>326.37174403999859</v>
      </c>
      <c r="D56" s="42">
        <v>170.27659359653271</v>
      </c>
      <c r="E56" s="42">
        <v>306.3634759041235</v>
      </c>
      <c r="F56" s="42">
        <v>357.84</v>
      </c>
      <c r="G56" s="42">
        <v>559.47480369848324</v>
      </c>
      <c r="H56" s="42">
        <v>464.93175315649125</v>
      </c>
      <c r="I56" s="42">
        <v>732</v>
      </c>
      <c r="J56" s="42">
        <v>514</v>
      </c>
      <c r="K56" s="42">
        <v>662</v>
      </c>
      <c r="L56" s="42">
        <v>617.04721531151267</v>
      </c>
      <c r="M56" s="42">
        <v>414.89249317232407</v>
      </c>
      <c r="N56" s="42">
        <v>719.10323944896959</v>
      </c>
      <c r="O56" s="42">
        <v>769.6618948071482</v>
      </c>
      <c r="P56" s="42">
        <v>723.11373043153776</v>
      </c>
      <c r="Q56" s="42">
        <v>1334.9569018547629</v>
      </c>
      <c r="R56" s="42">
        <v>1236.439913189191</v>
      </c>
      <c r="X56" s="93"/>
      <c r="Y56" s="93"/>
      <c r="Z56" s="93"/>
      <c r="AA56" s="87"/>
      <c r="AB56" s="88"/>
      <c r="AC56" s="92"/>
      <c r="AD56" s="92"/>
      <c r="AE56" s="92"/>
    </row>
    <row r="57" spans="2:31" ht="15.75" x14ac:dyDescent="0.2">
      <c r="B57" s="41" t="s">
        <v>4</v>
      </c>
      <c r="C57" s="42">
        <v>967.70413355999631</v>
      </c>
      <c r="D57" s="42">
        <v>719.76278960417733</v>
      </c>
      <c r="E57" s="42">
        <v>581.12329908612526</v>
      </c>
      <c r="F57" s="42">
        <v>1018.77</v>
      </c>
      <c r="G57" s="42">
        <v>1089</v>
      </c>
      <c r="H57" s="42">
        <v>1038.0746967580624</v>
      </c>
      <c r="I57" s="42">
        <v>1446</v>
      </c>
      <c r="J57" s="42">
        <v>1401</v>
      </c>
      <c r="K57" s="42">
        <v>1440</v>
      </c>
      <c r="L57" s="42">
        <v>1600.7205311961111</v>
      </c>
      <c r="M57" s="42">
        <v>1500.2160921777931</v>
      </c>
      <c r="N57" s="42">
        <v>1648.7693892731772</v>
      </c>
      <c r="O57" s="42">
        <v>2065.5422332680505</v>
      </c>
      <c r="P57" s="42">
        <v>2418.9815915056015</v>
      </c>
      <c r="Q57" s="42">
        <v>2604.3043636539865</v>
      </c>
      <c r="R57" s="42">
        <v>3027.6614182751696</v>
      </c>
      <c r="X57" s="93"/>
      <c r="Y57" s="93"/>
      <c r="Z57" s="93"/>
      <c r="AA57" s="87"/>
      <c r="AB57" s="88"/>
      <c r="AC57" s="85"/>
      <c r="AD57" s="85"/>
      <c r="AE57" s="85"/>
    </row>
    <row r="58" spans="2:31" ht="20.25" customHeight="1" x14ac:dyDescent="0.2">
      <c r="B58" s="5" t="s">
        <v>20</v>
      </c>
      <c r="C58" s="6">
        <v>972.37261346099433</v>
      </c>
      <c r="D58" s="6">
        <v>1228.8743829753064</v>
      </c>
      <c r="E58" s="6">
        <v>829.12830897800166</v>
      </c>
      <c r="F58" s="6">
        <v>1114.69</v>
      </c>
      <c r="G58" s="6">
        <v>1048.9402088091158</v>
      </c>
      <c r="H58" s="6">
        <v>1042.2812487300641</v>
      </c>
      <c r="I58" s="6">
        <v>1183</v>
      </c>
      <c r="J58" s="6">
        <v>1123</v>
      </c>
      <c r="K58" s="6">
        <v>1139</v>
      </c>
      <c r="L58" s="6">
        <v>1114.7442496352855</v>
      </c>
      <c r="M58" s="6">
        <v>752.57061346178398</v>
      </c>
      <c r="N58" s="6">
        <v>788.30873825083791</v>
      </c>
      <c r="O58" s="6">
        <v>949.31348787283684</v>
      </c>
      <c r="P58" s="6">
        <f>SUM(P59:P60)</f>
        <v>1109.7575690740302</v>
      </c>
      <c r="Q58" s="6">
        <v>1246.4126931289204</v>
      </c>
      <c r="R58" s="6">
        <v>1085.7108703937927</v>
      </c>
      <c r="X58" s="93"/>
      <c r="Y58" s="93"/>
      <c r="Z58" s="93"/>
      <c r="AA58" s="87"/>
      <c r="AB58" s="88"/>
      <c r="AC58" s="85"/>
      <c r="AD58" s="85"/>
      <c r="AE58" s="85"/>
    </row>
    <row r="59" spans="2:31" ht="15.75" x14ac:dyDescent="0.2">
      <c r="B59" s="41" t="s">
        <v>3</v>
      </c>
      <c r="C59" s="42">
        <v>638.81126564799706</v>
      </c>
      <c r="D59" s="42">
        <v>847.52719084583873</v>
      </c>
      <c r="E59" s="42">
        <v>507.36502436990878</v>
      </c>
      <c r="F59" s="42">
        <v>744.31</v>
      </c>
      <c r="G59" s="42">
        <v>522.08149147212464</v>
      </c>
      <c r="H59" s="42">
        <v>654.2069433367144</v>
      </c>
      <c r="I59" s="42">
        <v>853</v>
      </c>
      <c r="J59" s="42">
        <v>724</v>
      </c>
      <c r="K59" s="42">
        <v>765</v>
      </c>
      <c r="L59" s="42">
        <v>795.28618800485253</v>
      </c>
      <c r="M59" s="42">
        <v>510.94980170538901</v>
      </c>
      <c r="N59" s="42">
        <v>462.81498399236654</v>
      </c>
      <c r="O59" s="42">
        <v>632.87565858189134</v>
      </c>
      <c r="P59" s="42">
        <v>715.78262148661577</v>
      </c>
      <c r="Q59" s="42">
        <v>746.06439400370914</v>
      </c>
      <c r="R59" s="42">
        <v>671.6889539330607</v>
      </c>
      <c r="X59" s="93"/>
      <c r="Y59" s="93"/>
      <c r="Z59" s="93"/>
      <c r="AA59" s="87"/>
      <c r="AB59" s="88"/>
      <c r="AC59" s="85"/>
      <c r="AD59" s="85"/>
      <c r="AE59" s="85"/>
    </row>
    <row r="60" spans="2:31" ht="15.75" x14ac:dyDescent="0.2">
      <c r="B60" s="41" t="s">
        <v>4</v>
      </c>
      <c r="C60" s="42">
        <v>333.5613478129996</v>
      </c>
      <c r="D60" s="42">
        <v>381.34719212946766</v>
      </c>
      <c r="E60" s="42">
        <v>321.76328460809287</v>
      </c>
      <c r="F60" s="42">
        <v>370.38</v>
      </c>
      <c r="G60" s="42">
        <v>526.85871733699139</v>
      </c>
      <c r="H60" s="42">
        <v>388.07430539334968</v>
      </c>
      <c r="I60" s="42">
        <v>330</v>
      </c>
      <c r="J60" s="42">
        <v>399</v>
      </c>
      <c r="K60" s="42">
        <v>373</v>
      </c>
      <c r="L60" s="42">
        <v>319.45806163043301</v>
      </c>
      <c r="M60" s="42">
        <v>241.6208117563952</v>
      </c>
      <c r="N60" s="42">
        <v>325.49375425847143</v>
      </c>
      <c r="O60" s="42">
        <v>316.43782929094579</v>
      </c>
      <c r="P60" s="42">
        <v>393.97494758741448</v>
      </c>
      <c r="Q60" s="42">
        <v>500.34829912521184</v>
      </c>
      <c r="R60" s="42">
        <v>414.02191646073192</v>
      </c>
      <c r="X60" s="93"/>
      <c r="Y60" s="93"/>
      <c r="Z60" s="93"/>
      <c r="AA60" s="87"/>
      <c r="AB60" s="88"/>
      <c r="AC60" s="85"/>
      <c r="AD60" s="85"/>
      <c r="AE60" s="85"/>
    </row>
    <row r="61" spans="2:31" ht="15.75" x14ac:dyDescent="0.2">
      <c r="B61" s="5" t="s">
        <v>21</v>
      </c>
      <c r="C61" s="6">
        <v>946.7564149699939</v>
      </c>
      <c r="D61" s="6">
        <v>844.28782806708364</v>
      </c>
      <c r="E61" s="6">
        <v>1077.9373541840612</v>
      </c>
      <c r="F61" s="6">
        <v>790.95</v>
      </c>
      <c r="G61" s="6">
        <v>892.60328837947634</v>
      </c>
      <c r="H61" s="6">
        <v>1173.1706453517384</v>
      </c>
      <c r="I61" s="6">
        <v>1014</v>
      </c>
      <c r="J61" s="6">
        <v>1077</v>
      </c>
      <c r="K61" s="6">
        <v>1511</v>
      </c>
      <c r="L61" s="6">
        <v>835.59378085961248</v>
      </c>
      <c r="M61" s="6">
        <v>1261.5503612688626</v>
      </c>
      <c r="N61" s="6">
        <v>1200.2374689959452</v>
      </c>
      <c r="O61" s="6">
        <v>1691.3921243827212</v>
      </c>
      <c r="P61" s="6">
        <f>SUM(P62:P63)</f>
        <v>1735.2568040032806</v>
      </c>
      <c r="Q61" s="6">
        <v>1667.1446620769229</v>
      </c>
      <c r="R61" s="6">
        <v>1675.5120353221523</v>
      </c>
      <c r="X61" s="93"/>
      <c r="Y61" s="93"/>
      <c r="Z61" s="93"/>
      <c r="AA61" s="87"/>
      <c r="AB61" s="88"/>
      <c r="AC61" s="85"/>
      <c r="AD61" s="85"/>
      <c r="AE61" s="85"/>
    </row>
    <row r="62" spans="2:31" ht="15.75" x14ac:dyDescent="0.2">
      <c r="B62" s="41" t="s">
        <v>3</v>
      </c>
      <c r="C62" s="42">
        <v>375.25416032799825</v>
      </c>
      <c r="D62" s="42">
        <v>370.46099226420995</v>
      </c>
      <c r="E62" s="42">
        <v>445.76578955403119</v>
      </c>
      <c r="F62" s="42">
        <v>292.39999999999998</v>
      </c>
      <c r="G62" s="42">
        <v>286.30983321107851</v>
      </c>
      <c r="H62" s="42">
        <v>485.96718180612191</v>
      </c>
      <c r="I62" s="42">
        <v>407</v>
      </c>
      <c r="J62" s="42">
        <v>284</v>
      </c>
      <c r="K62" s="42">
        <v>423</v>
      </c>
      <c r="L62" s="42">
        <v>573.3093994128061</v>
      </c>
      <c r="M62" s="42">
        <v>607.00711023845383</v>
      </c>
      <c r="N62" s="42">
        <v>420.08045452204948</v>
      </c>
      <c r="O62" s="42">
        <v>481.37698182607778</v>
      </c>
      <c r="P62" s="42">
        <v>723.11373043153776</v>
      </c>
      <c r="Q62" s="42">
        <v>558.47465689551882</v>
      </c>
      <c r="R62" s="42">
        <v>577.31429405612096</v>
      </c>
      <c r="X62" s="93"/>
      <c r="Y62" s="93"/>
      <c r="Z62" s="93"/>
      <c r="AA62" s="87"/>
      <c r="AB62" s="88"/>
      <c r="AC62" s="85"/>
      <c r="AD62" s="85"/>
      <c r="AE62" s="85"/>
    </row>
    <row r="63" spans="2:31" ht="15.75" x14ac:dyDescent="0.2">
      <c r="B63" s="41" t="s">
        <v>4</v>
      </c>
      <c r="C63" s="42">
        <v>571.50225464199684</v>
      </c>
      <c r="D63" s="42">
        <v>473.82683580287363</v>
      </c>
      <c r="E63" s="42">
        <v>632.17156463003005</v>
      </c>
      <c r="F63" s="42">
        <v>498.55</v>
      </c>
      <c r="G63" s="42">
        <v>606.29345516839749</v>
      </c>
      <c r="H63" s="42">
        <v>687.20346354561661</v>
      </c>
      <c r="I63" s="42">
        <v>607</v>
      </c>
      <c r="J63" s="42">
        <v>793</v>
      </c>
      <c r="K63" s="42">
        <v>728</v>
      </c>
      <c r="L63" s="42">
        <v>262.28438144680638</v>
      </c>
      <c r="M63" s="42">
        <v>654.54325103040856</v>
      </c>
      <c r="N63" s="42">
        <v>780.15701447389563</v>
      </c>
      <c r="O63" s="42">
        <v>1210.0151425566432</v>
      </c>
      <c r="P63" s="42">
        <v>1012.1430735717428</v>
      </c>
      <c r="Q63" s="42">
        <v>1108.6700051814025</v>
      </c>
      <c r="R63" s="42">
        <v>1098.1977412660317</v>
      </c>
      <c r="X63" s="93"/>
      <c r="Y63" s="93"/>
      <c r="Z63" s="93"/>
      <c r="AA63" s="87"/>
      <c r="AB63" s="88"/>
      <c r="AC63" s="85"/>
      <c r="AD63" s="85"/>
      <c r="AE63" s="85"/>
    </row>
    <row r="64" spans="2:31" ht="33.75" customHeight="1" x14ac:dyDescent="0.2">
      <c r="B64" s="5" t="s">
        <v>22</v>
      </c>
      <c r="C64" s="6">
        <v>3022.2963453941716</v>
      </c>
      <c r="D64" s="6">
        <v>3350.4968954411597</v>
      </c>
      <c r="E64" s="6">
        <v>3361.0060812079605</v>
      </c>
      <c r="F64" s="6">
        <v>3111.66</v>
      </c>
      <c r="G64" s="6">
        <v>3290.7256822236013</v>
      </c>
      <c r="H64" s="6">
        <v>3313.3960093830315</v>
      </c>
      <c r="I64" s="6">
        <v>3454</v>
      </c>
      <c r="J64" s="6">
        <v>2979</v>
      </c>
      <c r="K64" s="6">
        <v>3237</v>
      </c>
      <c r="L64" s="6">
        <v>4041.6101220360342</v>
      </c>
      <c r="M64" s="6">
        <v>2883.3070390415064</v>
      </c>
      <c r="N64" s="6">
        <v>2885.6399491684488</v>
      </c>
      <c r="O64" s="6">
        <v>4087.3282165369983</v>
      </c>
      <c r="P64" s="6">
        <f>SUM(P65:P66)</f>
        <v>4192.5465932760335</v>
      </c>
      <c r="Q64" s="6">
        <v>4870.2250640208049</v>
      </c>
      <c r="R64" s="6">
        <v>4365.5483333482707</v>
      </c>
      <c r="X64" s="93"/>
      <c r="Y64" s="93"/>
      <c r="Z64" s="93"/>
      <c r="AA64" s="87"/>
      <c r="AB64" s="88"/>
      <c r="AC64" s="85"/>
      <c r="AD64" s="85"/>
      <c r="AE64" s="85"/>
    </row>
    <row r="65" spans="2:31" ht="15.75" x14ac:dyDescent="0.2">
      <c r="B65" s="41" t="s">
        <v>3</v>
      </c>
      <c r="C65" s="42">
        <v>237.2529817030001</v>
      </c>
      <c r="D65" s="42">
        <v>176.78960058011253</v>
      </c>
      <c r="E65" s="42">
        <v>213.16058836612413</v>
      </c>
      <c r="F65" s="42">
        <v>186.95</v>
      </c>
      <c r="G65" s="42">
        <v>261.59398337047554</v>
      </c>
      <c r="H65" s="42">
        <v>142.93789174148</v>
      </c>
      <c r="I65" s="42">
        <v>206</v>
      </c>
      <c r="J65" s="42">
        <v>280</v>
      </c>
      <c r="K65" s="42">
        <v>175</v>
      </c>
      <c r="L65" s="42">
        <v>226.97960921253309</v>
      </c>
      <c r="M65" s="42">
        <v>147.53355712164091</v>
      </c>
      <c r="N65" s="42">
        <v>182.07175748833683</v>
      </c>
      <c r="O65" s="42">
        <v>360.00173259797975</v>
      </c>
      <c r="P65" s="42">
        <v>260.63706362837047</v>
      </c>
      <c r="Q65" s="42">
        <v>241.73405623852915</v>
      </c>
      <c r="R65" s="42">
        <v>434.53221047262383</v>
      </c>
      <c r="X65" s="93"/>
      <c r="Y65" s="93"/>
      <c r="Z65" s="93"/>
      <c r="AA65" s="87"/>
      <c r="AB65" s="88"/>
      <c r="AC65" s="85"/>
      <c r="AD65" s="85"/>
      <c r="AE65" s="85"/>
    </row>
    <row r="66" spans="2:31" ht="15.75" x14ac:dyDescent="0.2">
      <c r="B66" s="41" t="s">
        <v>4</v>
      </c>
      <c r="C66" s="42">
        <v>2785.043363691118</v>
      </c>
      <c r="D66" s="42">
        <v>3173.7072948610471</v>
      </c>
      <c r="E66" s="42">
        <v>3147.8454928418364</v>
      </c>
      <c r="F66" s="42">
        <v>2924.71</v>
      </c>
      <c r="G66" s="42">
        <v>3029.1316988531244</v>
      </c>
      <c r="H66" s="42">
        <v>3170.4581176415513</v>
      </c>
      <c r="I66" s="42">
        <v>3248</v>
      </c>
      <c r="J66" s="42">
        <v>2699</v>
      </c>
      <c r="K66" s="42">
        <v>3061</v>
      </c>
      <c r="L66" s="42">
        <v>3814.6305128234999</v>
      </c>
      <c r="M66" s="42">
        <v>2735.7734819198663</v>
      </c>
      <c r="N66" s="42">
        <v>2703.5681916801118</v>
      </c>
      <c r="O66" s="42">
        <v>3727.326483939019</v>
      </c>
      <c r="P66" s="42">
        <v>3931.909529647663</v>
      </c>
      <c r="Q66" s="42">
        <v>4628.4910077822769</v>
      </c>
      <c r="R66" s="42">
        <v>3931.0161228756469</v>
      </c>
      <c r="X66" s="93"/>
      <c r="Y66" s="93"/>
      <c r="Z66" s="93"/>
      <c r="AA66" s="87"/>
      <c r="AB66" s="88"/>
      <c r="AC66" s="85"/>
      <c r="AD66" s="85"/>
      <c r="AE66" s="85"/>
    </row>
    <row r="67" spans="2:31" ht="15.75" x14ac:dyDescent="0.2">
      <c r="B67" s="5" t="s">
        <v>23</v>
      </c>
      <c r="C67" s="6">
        <v>4.0859539839999997</v>
      </c>
      <c r="D67" s="6">
        <v>22.1800859171192</v>
      </c>
      <c r="E67" s="6">
        <v>0</v>
      </c>
      <c r="F67" s="6">
        <v>39.15</v>
      </c>
      <c r="G67" s="6">
        <v>0</v>
      </c>
      <c r="H67" s="6">
        <v>0</v>
      </c>
      <c r="I67" s="6">
        <v>23</v>
      </c>
      <c r="J67" s="6">
        <v>0</v>
      </c>
      <c r="K67" s="6">
        <v>0</v>
      </c>
      <c r="L67" s="6"/>
      <c r="M67" s="6"/>
      <c r="N67" s="6">
        <v>8.1372605124449198</v>
      </c>
      <c r="O67" s="6">
        <v>0</v>
      </c>
      <c r="P67" s="6">
        <v>0</v>
      </c>
      <c r="Q67" s="6">
        <v>0</v>
      </c>
      <c r="R67" s="6">
        <v>0</v>
      </c>
      <c r="X67" s="93"/>
      <c r="Y67" s="93"/>
      <c r="Z67" s="93"/>
      <c r="AA67" s="87"/>
      <c r="AB67" s="88"/>
      <c r="AC67" s="85"/>
      <c r="AD67" s="85"/>
      <c r="AE67" s="85"/>
    </row>
    <row r="68" spans="2:31" ht="15.75" x14ac:dyDescent="0.2">
      <c r="B68" s="41" t="s">
        <v>3</v>
      </c>
      <c r="C68" s="42">
        <v>1.0087191010000001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/>
      <c r="M68" s="42"/>
      <c r="N68" s="42">
        <v>2.0341751692187797</v>
      </c>
      <c r="O68" s="42">
        <v>0</v>
      </c>
      <c r="P68" s="42">
        <v>0</v>
      </c>
      <c r="Q68" s="42">
        <v>0</v>
      </c>
      <c r="R68" s="42">
        <v>0</v>
      </c>
      <c r="X68" s="93"/>
      <c r="Y68" s="93"/>
      <c r="Z68" s="93"/>
      <c r="AA68" s="87"/>
      <c r="AB68" s="88"/>
      <c r="AC68" s="85"/>
      <c r="AD68" s="85"/>
      <c r="AE68" s="85"/>
    </row>
    <row r="69" spans="2:31" ht="15.75" x14ac:dyDescent="0.2">
      <c r="B69" s="41" t="s">
        <v>4</v>
      </c>
      <c r="C69" s="42">
        <v>3.077234883</v>
      </c>
      <c r="D69" s="42">
        <v>22.1800859171192</v>
      </c>
      <c r="E69" s="42">
        <v>0</v>
      </c>
      <c r="F69" s="42">
        <v>39.15</v>
      </c>
      <c r="G69" s="42">
        <v>0</v>
      </c>
      <c r="H69" s="42">
        <v>0</v>
      </c>
      <c r="I69" s="42">
        <v>23</v>
      </c>
      <c r="J69" s="42">
        <v>0</v>
      </c>
      <c r="K69" s="42">
        <v>0</v>
      </c>
      <c r="L69" s="42"/>
      <c r="M69" s="42"/>
      <c r="N69" s="42">
        <v>6.10308534322614</v>
      </c>
      <c r="O69" s="42">
        <v>0</v>
      </c>
      <c r="P69" s="42">
        <v>0</v>
      </c>
      <c r="Q69" s="42">
        <v>0</v>
      </c>
      <c r="R69" s="42">
        <v>0</v>
      </c>
      <c r="X69" s="93"/>
      <c r="Y69" s="93"/>
      <c r="Z69" s="93"/>
      <c r="AA69" s="87"/>
      <c r="AB69" s="88"/>
      <c r="AC69" s="85"/>
      <c r="AD69" s="85"/>
      <c r="AE69" s="85"/>
    </row>
    <row r="70" spans="2:31" ht="15.75" x14ac:dyDescent="0.2">
      <c r="B70" s="5" t="s">
        <v>24</v>
      </c>
      <c r="C70" s="6">
        <v>100.36223575899994</v>
      </c>
      <c r="D70" s="6">
        <v>334.69349134987283</v>
      </c>
      <c r="E70" s="6">
        <v>319.32655111864551</v>
      </c>
      <c r="F70" s="6">
        <v>20.190000000000001</v>
      </c>
      <c r="G70" s="6">
        <v>415.41734672792097</v>
      </c>
      <c r="H70" s="6">
        <v>136.70353314357439</v>
      </c>
      <c r="I70" s="6">
        <v>398</v>
      </c>
      <c r="J70" s="6">
        <v>350</v>
      </c>
      <c r="K70" s="6">
        <v>306</v>
      </c>
      <c r="L70" s="6">
        <v>712.95589077335933</v>
      </c>
      <c r="M70" s="6">
        <v>1087.2936529037779</v>
      </c>
      <c r="N70" s="6">
        <v>566.55630852987792</v>
      </c>
      <c r="O70" s="6">
        <v>941.2484503508407</v>
      </c>
      <c r="P70" s="6">
        <f>SUM(P71:P72)</f>
        <v>1556.4912728253016</v>
      </c>
      <c r="Q70" s="6">
        <v>1021.5588235385447</v>
      </c>
      <c r="R70" s="6">
        <v>836.72670916173047</v>
      </c>
      <c r="X70" s="93"/>
      <c r="Y70" s="93"/>
      <c r="Z70" s="93"/>
      <c r="AA70" s="87"/>
      <c r="AB70" s="88"/>
      <c r="AC70" s="85"/>
      <c r="AD70" s="85"/>
      <c r="AE70" s="85"/>
    </row>
    <row r="71" spans="2:31" ht="15.75" x14ac:dyDescent="0.2">
      <c r="B71" s="41" t="s">
        <v>3</v>
      </c>
      <c r="C71" s="42">
        <v>49.156154832999974</v>
      </c>
      <c r="D71" s="42">
        <v>200.18439866767721</v>
      </c>
      <c r="E71" s="42">
        <v>149.12462006079906</v>
      </c>
      <c r="F71" s="42">
        <v>0</v>
      </c>
      <c r="G71" s="42">
        <v>234.022804387631</v>
      </c>
      <c r="H71" s="42">
        <v>111.89328943547959</v>
      </c>
      <c r="I71" s="42">
        <v>284</v>
      </c>
      <c r="J71" s="42">
        <v>93</v>
      </c>
      <c r="K71" s="42">
        <v>108</v>
      </c>
      <c r="L71" s="42">
        <v>292.58633306059306</v>
      </c>
      <c r="M71" s="42">
        <v>582.25401289332115</v>
      </c>
      <c r="N71" s="42">
        <v>284.80561746661624</v>
      </c>
      <c r="O71" s="42">
        <v>459.87146852476337</v>
      </c>
      <c r="P71" s="42">
        <v>877.15253657014341</v>
      </c>
      <c r="Q71" s="42">
        <v>557.20015111702662</v>
      </c>
      <c r="R71" s="42">
        <v>485.9088734498693</v>
      </c>
      <c r="X71" s="93"/>
      <c r="Y71" s="93"/>
      <c r="Z71" s="93"/>
      <c r="AA71" s="87"/>
      <c r="AB71" s="88"/>
      <c r="AC71" s="85"/>
      <c r="AD71" s="85"/>
      <c r="AE71" s="85"/>
    </row>
    <row r="72" spans="2:31" ht="15.75" x14ac:dyDescent="0.2">
      <c r="B72" s="41" t="s">
        <v>4</v>
      </c>
      <c r="C72" s="42">
        <v>51.206080925999984</v>
      </c>
      <c r="D72" s="42">
        <v>134.50909268219561</v>
      </c>
      <c r="E72" s="42">
        <v>170.20193105784642</v>
      </c>
      <c r="F72" s="42">
        <v>20.190000000000001</v>
      </c>
      <c r="G72" s="42">
        <v>181.39454234028997</v>
      </c>
      <c r="H72" s="42">
        <v>24.810243708094799</v>
      </c>
      <c r="I72" s="42">
        <v>114</v>
      </c>
      <c r="J72" s="42">
        <v>257</v>
      </c>
      <c r="K72" s="42">
        <v>198</v>
      </c>
      <c r="L72" s="42">
        <v>420.36955771276627</v>
      </c>
      <c r="M72" s="42">
        <v>505.03964001045728</v>
      </c>
      <c r="N72" s="42">
        <v>281.75069106326163</v>
      </c>
      <c r="O72" s="42">
        <v>481.37698182607784</v>
      </c>
      <c r="P72" s="42">
        <v>679.33873625515821</v>
      </c>
      <c r="Q72" s="42">
        <v>464.35867242151869</v>
      </c>
      <c r="R72" s="42">
        <v>350.81783571186105</v>
      </c>
      <c r="X72" s="93"/>
      <c r="Y72" s="93"/>
      <c r="Z72" s="93"/>
      <c r="AA72" s="87"/>
      <c r="AB72" s="88"/>
      <c r="AC72" s="85"/>
      <c r="AD72" s="85"/>
      <c r="AE72" s="85"/>
    </row>
    <row r="73" spans="2:31" ht="15.75" x14ac:dyDescent="0.25">
      <c r="B73" s="40"/>
      <c r="C73" s="40"/>
      <c r="D73" s="40"/>
      <c r="E73" s="40"/>
      <c r="F73" s="43"/>
      <c r="G73" s="43"/>
      <c r="H73" s="43"/>
      <c r="I73" s="44"/>
      <c r="J73" s="44"/>
      <c r="K73" s="44"/>
      <c r="L73" s="44"/>
      <c r="M73" s="45"/>
      <c r="N73" s="45"/>
      <c r="O73" s="45"/>
      <c r="P73" s="45"/>
      <c r="Q73" s="45"/>
      <c r="R73" s="45"/>
      <c r="X73" s="93"/>
      <c r="Y73" s="93"/>
      <c r="Z73" s="93"/>
      <c r="AA73" s="87"/>
      <c r="AB73" s="88"/>
      <c r="AC73" s="85"/>
      <c r="AD73" s="85"/>
      <c r="AE73" s="85"/>
    </row>
    <row r="74" spans="2:31" ht="15.75" x14ac:dyDescent="0.25">
      <c r="B74" s="46"/>
      <c r="C74" s="46"/>
      <c r="D74" s="47"/>
      <c r="E74" s="47"/>
      <c r="F74" s="47"/>
      <c r="G74" s="47"/>
      <c r="H74" s="47"/>
      <c r="I74" s="40"/>
      <c r="J74" s="40"/>
      <c r="K74" s="40"/>
      <c r="L74" s="40"/>
      <c r="M74" s="40"/>
      <c r="N74" s="40"/>
      <c r="X74" s="93"/>
      <c r="Y74" s="93"/>
      <c r="Z74" s="93"/>
      <c r="AA74" s="87"/>
      <c r="AB74" s="88"/>
      <c r="AC74" s="85"/>
      <c r="AD74" s="85"/>
      <c r="AE74" s="85"/>
    </row>
    <row r="75" spans="2:31" ht="15.75" x14ac:dyDescent="0.25">
      <c r="B75" s="1" t="s">
        <v>53</v>
      </c>
      <c r="G75" s="10"/>
      <c r="H75" s="10"/>
      <c r="X75" s="93"/>
      <c r="Y75" s="93"/>
      <c r="Z75" s="93"/>
      <c r="AA75" s="87"/>
      <c r="AB75" s="88"/>
      <c r="AC75" s="85"/>
      <c r="AD75" s="85"/>
      <c r="AE75" s="85"/>
    </row>
    <row r="76" spans="2:31" x14ac:dyDescent="0.2">
      <c r="F76" s="8"/>
      <c r="G76" s="10"/>
      <c r="H76" s="11"/>
      <c r="I76" s="8"/>
      <c r="X76" s="93"/>
      <c r="Y76" s="93"/>
      <c r="Z76" s="93"/>
      <c r="AA76" s="87"/>
      <c r="AB76" s="88"/>
      <c r="AC76" s="85"/>
      <c r="AD76" s="85"/>
      <c r="AE76" s="85"/>
    </row>
    <row r="77" spans="2:31" x14ac:dyDescent="0.2">
      <c r="F77" s="8"/>
      <c r="G77" s="10"/>
      <c r="H77" s="12"/>
      <c r="I77" s="8"/>
      <c r="X77" s="93"/>
      <c r="Y77" s="93"/>
      <c r="Z77" s="93"/>
      <c r="AA77" s="87"/>
      <c r="AB77" s="88"/>
      <c r="AC77" s="85"/>
      <c r="AD77" s="85"/>
      <c r="AE77" s="85"/>
    </row>
    <row r="78" spans="2:31" x14ac:dyDescent="0.2">
      <c r="G78" s="10"/>
      <c r="H78" s="10"/>
      <c r="X78" s="93"/>
      <c r="Y78" s="93"/>
      <c r="Z78" s="93"/>
      <c r="AA78" s="87"/>
      <c r="AB78" s="88"/>
      <c r="AC78" s="85"/>
      <c r="AD78" s="85"/>
      <c r="AE78" s="85"/>
    </row>
    <row r="79" spans="2:31" x14ac:dyDescent="0.2">
      <c r="G79" s="10"/>
      <c r="H79" s="10"/>
      <c r="X79" s="93"/>
      <c r="Y79" s="93"/>
      <c r="Z79" s="93"/>
      <c r="AA79" s="87"/>
      <c r="AB79" s="88"/>
      <c r="AC79" s="85"/>
      <c r="AD79" s="85"/>
      <c r="AE79" s="85"/>
    </row>
    <row r="80" spans="2:31" x14ac:dyDescent="0.2">
      <c r="F80" s="13"/>
      <c r="G80" s="10"/>
      <c r="H80" s="11"/>
      <c r="I80" s="8"/>
    </row>
    <row r="81" spans="6:9" x14ac:dyDescent="0.2">
      <c r="F81" s="8"/>
      <c r="G81" s="10"/>
      <c r="H81" s="12"/>
      <c r="I81" s="8"/>
    </row>
    <row r="82" spans="6:9" x14ac:dyDescent="0.2">
      <c r="G82" s="10"/>
      <c r="H82" s="10"/>
    </row>
    <row r="83" spans="6:9" x14ac:dyDescent="0.2">
      <c r="G83" s="10"/>
      <c r="H83" s="10"/>
    </row>
    <row r="84" spans="6:9" x14ac:dyDescent="0.2">
      <c r="F84" s="13"/>
      <c r="G84" s="10"/>
      <c r="H84" s="11"/>
      <c r="I84" s="8"/>
    </row>
    <row r="85" spans="6:9" x14ac:dyDescent="0.2">
      <c r="F85" s="8"/>
      <c r="G85" s="10"/>
      <c r="H85" s="12"/>
      <c r="I85" s="8"/>
    </row>
    <row r="86" spans="6:9" x14ac:dyDescent="0.2">
      <c r="G86" s="10"/>
      <c r="H86" s="10"/>
    </row>
    <row r="87" spans="6:9" x14ac:dyDescent="0.2">
      <c r="G87" s="10"/>
      <c r="H87" s="10"/>
    </row>
    <row r="88" spans="6:9" x14ac:dyDescent="0.2">
      <c r="F88" s="13"/>
      <c r="G88" s="10"/>
      <c r="H88" s="11"/>
      <c r="I88" s="8"/>
    </row>
    <row r="89" spans="6:9" x14ac:dyDescent="0.2">
      <c r="F89" s="13"/>
      <c r="G89" s="10"/>
      <c r="H89" s="12"/>
      <c r="I89" s="8"/>
    </row>
    <row r="90" spans="6:9" x14ac:dyDescent="0.2">
      <c r="G90" s="10"/>
      <c r="H90" s="10"/>
    </row>
  </sheetData>
  <mergeCells count="1">
    <mergeCell ref="B6:P6"/>
  </mergeCells>
  <pageMargins left="1" right="1" top="1" bottom="1" header="0.5" footer="0.45"/>
  <pageSetup scale="54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9525</xdr:rowOff>
              </from>
              <to>
                <xdr:col>0</xdr:col>
                <xdr:colOff>57150</xdr:colOff>
                <xdr:row>0</xdr:row>
                <xdr:rowOff>19050</xdr:rowOff>
              </to>
            </anchor>
          </objectPr>
        </oleObject>
      </mc:Choice>
      <mc:Fallback>
        <oleObject progId="MSPhotoEd.3" shapeId="1025" r:id="rId4"/>
      </mc:Fallback>
    </mc:AlternateContent>
    <mc:AlternateContent xmlns:mc="http://schemas.openxmlformats.org/markup-compatibility/2006">
      <mc:Choice Requires="x14">
        <oleObject progId="MSPhotoEd.3" shapeId="1026" r:id="rId6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190500</xdr:colOff>
                <xdr:row>3</xdr:row>
                <xdr:rowOff>47625</xdr:rowOff>
              </to>
            </anchor>
          </objectPr>
        </oleObject>
      </mc:Choice>
      <mc:Fallback>
        <oleObject progId="MSPhotoEd.3" shapeId="102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AF80"/>
  <sheetViews>
    <sheetView topLeftCell="A16" zoomScale="70" zoomScaleNormal="70" workbookViewId="0">
      <selection activeCell="J9" sqref="J9"/>
    </sheetView>
  </sheetViews>
  <sheetFormatPr defaultRowHeight="12.75" x14ac:dyDescent="0.2"/>
  <cols>
    <col min="5" max="5" width="22" customWidth="1"/>
    <col min="8" max="9" width="0" hidden="1" customWidth="1"/>
    <col min="11" max="12" width="0" hidden="1" customWidth="1"/>
  </cols>
  <sheetData>
    <row r="4" spans="2:32" x14ac:dyDescent="0.2">
      <c r="B4" s="54" t="s">
        <v>0</v>
      </c>
      <c r="C4" s="55"/>
      <c r="D4" s="17"/>
      <c r="E4" s="17" t="s">
        <v>1</v>
      </c>
      <c r="F4" s="20"/>
      <c r="G4" s="20" t="s">
        <v>30</v>
      </c>
      <c r="H4" s="20" t="s">
        <v>31</v>
      </c>
      <c r="I4" s="20" t="s">
        <v>33</v>
      </c>
      <c r="J4" s="20"/>
      <c r="K4" s="20" t="s">
        <v>34</v>
      </c>
      <c r="L4" s="20" t="s">
        <v>35</v>
      </c>
      <c r="M4" s="20"/>
      <c r="N4" s="20" t="s">
        <v>7</v>
      </c>
      <c r="O4" s="20" t="s">
        <v>36</v>
      </c>
      <c r="P4" s="20" t="s">
        <v>37</v>
      </c>
      <c r="Q4" s="20" t="s">
        <v>38</v>
      </c>
      <c r="R4" s="20" t="s">
        <v>10</v>
      </c>
      <c r="S4" s="20" t="s">
        <v>39</v>
      </c>
      <c r="T4" s="20" t="s">
        <v>40</v>
      </c>
      <c r="U4" s="20" t="s">
        <v>41</v>
      </c>
      <c r="V4" s="20" t="s">
        <v>42</v>
      </c>
      <c r="W4" s="20" t="s">
        <v>43</v>
      </c>
      <c r="X4" s="20" t="s">
        <v>44</v>
      </c>
      <c r="Y4" s="20" t="s">
        <v>18</v>
      </c>
      <c r="Z4" s="20" t="s">
        <v>45</v>
      </c>
      <c r="AA4" s="20" t="s">
        <v>46</v>
      </c>
      <c r="AB4" s="20" t="s">
        <v>47</v>
      </c>
      <c r="AC4" s="20" t="s">
        <v>22</v>
      </c>
      <c r="AD4" s="20" t="s">
        <v>48</v>
      </c>
      <c r="AE4" s="20" t="s">
        <v>49</v>
      </c>
      <c r="AF4" s="25"/>
    </row>
    <row r="5" spans="2:32" x14ac:dyDescent="0.2">
      <c r="B5" s="56" t="s">
        <v>1</v>
      </c>
      <c r="C5" s="15" t="s">
        <v>28</v>
      </c>
      <c r="D5" s="17"/>
      <c r="E5" s="18">
        <v>44886.943096024865</v>
      </c>
      <c r="F5" s="21"/>
      <c r="G5" s="22">
        <v>282.90595323079543</v>
      </c>
      <c r="H5" s="22">
        <v>113.147348951911</v>
      </c>
      <c r="I5" s="22">
        <v>734.10449520842701</v>
      </c>
      <c r="J5" s="22">
        <f>SUM(H5:I5)</f>
        <v>847.25184416033801</v>
      </c>
      <c r="K5" s="22">
        <v>253.17189088627805</v>
      </c>
      <c r="L5" s="22">
        <v>185.28348151513148</v>
      </c>
      <c r="M5" s="22">
        <f>SUM(K5:L5)</f>
        <v>438.45537240140953</v>
      </c>
      <c r="N5" s="22">
        <v>5130.3863434789146</v>
      </c>
      <c r="O5" s="22">
        <v>5299.9946243537288</v>
      </c>
      <c r="P5" s="22">
        <v>2263.0221407402587</v>
      </c>
      <c r="Q5" s="22">
        <v>1796.3738832284146</v>
      </c>
      <c r="R5" s="22">
        <v>2748.4279533605873</v>
      </c>
      <c r="S5" s="22">
        <v>946.26516970601483</v>
      </c>
      <c r="T5" s="22">
        <v>4400.2289246544206</v>
      </c>
      <c r="U5" s="22">
        <v>591.2230839119984</v>
      </c>
      <c r="V5" s="22">
        <v>3523.4685032556704</v>
      </c>
      <c r="W5" s="22">
        <v>3431.6349319661631</v>
      </c>
      <c r="X5" s="22">
        <v>2964.6108659441434</v>
      </c>
      <c r="Y5" s="22">
        <v>2288.6588032967725</v>
      </c>
      <c r="Z5" s="22">
        <v>2101.9093062495922</v>
      </c>
      <c r="AA5" s="22">
        <v>1138.6532437752815</v>
      </c>
      <c r="AB5" s="22">
        <v>1151.396413351503</v>
      </c>
      <c r="AC5" s="22">
        <v>3236.5403119389061</v>
      </c>
      <c r="AD5" s="22">
        <v>0</v>
      </c>
      <c r="AE5" s="22">
        <v>305.53542302117762</v>
      </c>
      <c r="AF5" s="25"/>
    </row>
    <row r="6" spans="2:32" x14ac:dyDescent="0.2">
      <c r="B6" s="56"/>
      <c r="C6" s="15" t="s">
        <v>29</v>
      </c>
      <c r="D6" s="17"/>
      <c r="E6" s="18">
        <v>100</v>
      </c>
      <c r="F6" s="21"/>
      <c r="G6" s="23">
        <v>0.63026335436918901</v>
      </c>
      <c r="H6" s="23">
        <v>0.2520718524089719</v>
      </c>
      <c r="I6" s="23">
        <v>1.6354521929416896</v>
      </c>
      <c r="J6" s="23"/>
      <c r="K6" s="23">
        <v>0.5640212351834194</v>
      </c>
      <c r="L6" s="23">
        <v>0.41277812373803635</v>
      </c>
      <c r="M6" s="23"/>
      <c r="N6" s="23">
        <v>11.429573924211505</v>
      </c>
      <c r="O6" s="23">
        <v>11.807430532784689</v>
      </c>
      <c r="P6" s="23">
        <v>5.0416044948729626</v>
      </c>
      <c r="Q6" s="23">
        <v>4.0019964812161586</v>
      </c>
      <c r="R6" s="23">
        <v>6.1230009525954658</v>
      </c>
      <c r="S6" s="23">
        <v>2.1081078470452024</v>
      </c>
      <c r="T6" s="23">
        <v>9.8029151043794283</v>
      </c>
      <c r="U6" s="23">
        <v>1.3171382213469476</v>
      </c>
      <c r="V6" s="23">
        <v>7.8496512799235481</v>
      </c>
      <c r="W6" s="23">
        <v>7.6450626736264979</v>
      </c>
      <c r="X6" s="23">
        <v>6.6046174265021085</v>
      </c>
      <c r="Y6" s="23">
        <v>5.0987183475620856</v>
      </c>
      <c r="Z6" s="23">
        <v>4.6826742060671425</v>
      </c>
      <c r="AA6" s="23">
        <v>2.5367137194872136</v>
      </c>
      <c r="AB6" s="23">
        <v>2.5651031991382576</v>
      </c>
      <c r="AC6" s="23">
        <v>7.2104271057512275</v>
      </c>
      <c r="AD6" s="23">
        <v>0</v>
      </c>
      <c r="AE6" s="23">
        <v>0.68067772485098343</v>
      </c>
      <c r="AF6" s="26"/>
    </row>
    <row r="7" spans="2:32" x14ac:dyDescent="0.2">
      <c r="B7" s="56" t="s">
        <v>25</v>
      </c>
      <c r="C7" s="15" t="s">
        <v>28</v>
      </c>
      <c r="D7" s="17"/>
      <c r="E7" s="18">
        <v>22401.10705864515</v>
      </c>
      <c r="F7" s="21"/>
      <c r="G7" s="22">
        <v>233.39929045795714</v>
      </c>
      <c r="H7" s="22">
        <v>90.517879161528796</v>
      </c>
      <c r="I7" s="22">
        <v>468.18943474592692</v>
      </c>
      <c r="J7" s="22">
        <f>SUM(H7:I7)</f>
        <v>558.70731390745573</v>
      </c>
      <c r="K7" s="22">
        <v>162.6540117247493</v>
      </c>
      <c r="L7" s="22">
        <v>162.65401172474927</v>
      </c>
      <c r="M7" s="22">
        <f>SUM(K7:L7)</f>
        <v>325.30802344949859</v>
      </c>
      <c r="N7" s="22">
        <v>4631.0719925584572</v>
      </c>
      <c r="O7" s="22">
        <v>2813.3843316676375</v>
      </c>
      <c r="P7" s="22">
        <v>1295.5935167759089</v>
      </c>
      <c r="Q7" s="22">
        <v>732.7136413784142</v>
      </c>
      <c r="R7" s="22">
        <v>1292.8869708179184</v>
      </c>
      <c r="S7" s="22">
        <v>626.59572327860246</v>
      </c>
      <c r="T7" s="22">
        <v>1708.6377117269112</v>
      </c>
      <c r="U7" s="22">
        <v>234.79014428796978</v>
      </c>
      <c r="V7" s="22">
        <v>1725.7037661972422</v>
      </c>
      <c r="W7" s="22">
        <v>1877.080623877818</v>
      </c>
      <c r="X7" s="22">
        <v>1722.7717351331455</v>
      </c>
      <c r="Y7" s="22">
        <v>489.4280507062964</v>
      </c>
      <c r="Z7" s="22">
        <v>661.96836264520641</v>
      </c>
      <c r="AA7" s="22">
        <v>765.22941138295698</v>
      </c>
      <c r="AB7" s="22">
        <v>422.93049516516248</v>
      </c>
      <c r="AC7" s="22">
        <v>175.397181300971</v>
      </c>
      <c r="AD7" s="22">
        <v>0</v>
      </c>
      <c r="AE7" s="22">
        <v>107.50877192982441</v>
      </c>
      <c r="AF7" s="25"/>
    </row>
    <row r="8" spans="2:32" x14ac:dyDescent="0.2">
      <c r="B8" s="56"/>
      <c r="C8" s="15" t="s">
        <v>29</v>
      </c>
      <c r="D8" s="17"/>
      <c r="E8" s="18">
        <v>100</v>
      </c>
      <c r="F8" s="21"/>
      <c r="G8" s="23">
        <v>1.0419096245865336</v>
      </c>
      <c r="H8" s="23">
        <v>0.40407770439450524</v>
      </c>
      <c r="I8" s="23">
        <v>2.0900281112010526</v>
      </c>
      <c r="J8" s="23"/>
      <c r="K8" s="23">
        <v>0.72609809550451221</v>
      </c>
      <c r="L8" s="23">
        <v>0.7260980955045121</v>
      </c>
      <c r="M8" s="23"/>
      <c r="N8" s="23">
        <v>20.673406811701344</v>
      </c>
      <c r="O8" s="23">
        <v>12.559130780020453</v>
      </c>
      <c r="P8" s="23">
        <v>5.7836137891939892</v>
      </c>
      <c r="Q8" s="23">
        <v>3.2708813875144691</v>
      </c>
      <c r="R8" s="23">
        <v>5.7715315918681833</v>
      </c>
      <c r="S8" s="23">
        <v>2.7971640938914377</v>
      </c>
      <c r="T8" s="23">
        <v>7.6274699605415481</v>
      </c>
      <c r="U8" s="23">
        <v>1.0481184866145192</v>
      </c>
      <c r="V8" s="23">
        <v>7.7036539385282294</v>
      </c>
      <c r="W8" s="23">
        <v>8.3794100843485122</v>
      </c>
      <c r="X8" s="23">
        <v>7.6905651610119179</v>
      </c>
      <c r="Y8" s="23">
        <v>2.1848386752716928</v>
      </c>
      <c r="Z8" s="23">
        <v>2.9550698584324482</v>
      </c>
      <c r="AA8" s="23">
        <v>3.4160339012693379</v>
      </c>
      <c r="AB8" s="23">
        <v>1.8879892590037999</v>
      </c>
      <c r="AC8" s="23">
        <v>0.78298443394689654</v>
      </c>
      <c r="AD8" s="23">
        <v>0</v>
      </c>
      <c r="AE8" s="23">
        <v>0.47992615565101759</v>
      </c>
      <c r="AF8" s="26"/>
    </row>
    <row r="9" spans="2:32" x14ac:dyDescent="0.2">
      <c r="B9" s="56" t="s">
        <v>26</v>
      </c>
      <c r="C9" s="15" t="s">
        <v>28</v>
      </c>
      <c r="D9" s="17"/>
      <c r="E9" s="18">
        <v>22485.836037380592</v>
      </c>
      <c r="F9" s="21"/>
      <c r="G9" s="22">
        <v>49.506662772838297</v>
      </c>
      <c r="H9" s="22">
        <v>22</v>
      </c>
      <c r="I9" s="22">
        <v>265.91506046249981</v>
      </c>
      <c r="J9" s="22">
        <f>SUM(H9:I9)</f>
        <v>287.91506046249981</v>
      </c>
      <c r="K9" s="22">
        <v>90.517879161528796</v>
      </c>
      <c r="L9" s="22">
        <v>22</v>
      </c>
      <c r="M9" s="22">
        <f>SUM(K9:L9)</f>
        <v>112.5178791615288</v>
      </c>
      <c r="N9" s="22">
        <v>499.31435092045689</v>
      </c>
      <c r="O9" s="22">
        <v>2486.6102926860904</v>
      </c>
      <c r="P9" s="22">
        <v>967.42862396434862</v>
      </c>
      <c r="Q9" s="22">
        <v>1063.6602418499999</v>
      </c>
      <c r="R9" s="22">
        <v>1455.540982542668</v>
      </c>
      <c r="S9" s="22">
        <v>319.66944642741197</v>
      </c>
      <c r="T9" s="22">
        <v>2691.5912129275084</v>
      </c>
      <c r="U9" s="22">
        <v>356.43293962402856</v>
      </c>
      <c r="V9" s="22">
        <v>1797.7647370584273</v>
      </c>
      <c r="W9" s="22">
        <v>1554.5543080883449</v>
      </c>
      <c r="X9" s="22">
        <v>1241.8391308109967</v>
      </c>
      <c r="Y9" s="22">
        <v>1799.2307525904755</v>
      </c>
      <c r="Z9" s="22">
        <v>1439.9409436043854</v>
      </c>
      <c r="AA9" s="22">
        <v>373.42383239232419</v>
      </c>
      <c r="AB9" s="22">
        <v>728.46591818634033</v>
      </c>
      <c r="AC9" s="22">
        <v>3061.143130637935</v>
      </c>
      <c r="AD9" s="22">
        <v>0</v>
      </c>
      <c r="AE9" s="22">
        <v>198.02665109135319</v>
      </c>
      <c r="AF9" s="25"/>
    </row>
    <row r="10" spans="2:32" x14ac:dyDescent="0.2">
      <c r="B10" s="56"/>
      <c r="C10" s="15" t="s">
        <v>29</v>
      </c>
      <c r="D10" s="17"/>
      <c r="E10" s="18">
        <v>100</v>
      </c>
      <c r="F10" s="21"/>
      <c r="G10" s="23">
        <v>0.22016821029263986</v>
      </c>
      <c r="H10" s="23" t="s">
        <v>32</v>
      </c>
      <c r="I10" s="24">
        <v>1.1825891642207165</v>
      </c>
      <c r="J10" s="24"/>
      <c r="K10" s="24">
        <v>0.40255509740020928</v>
      </c>
      <c r="L10" s="23" t="s">
        <v>32</v>
      </c>
      <c r="M10" s="23"/>
      <c r="N10" s="24">
        <v>2.2205727645189337</v>
      </c>
      <c r="O10" s="24">
        <v>11.058562770591825</v>
      </c>
      <c r="P10" s="24">
        <v>4.3023911690723411</v>
      </c>
      <c r="Q10" s="24">
        <v>4.7303566568828685</v>
      </c>
      <c r="R10" s="24">
        <v>6.4731459400618583</v>
      </c>
      <c r="S10" s="24">
        <v>1.4216480361058914</v>
      </c>
      <c r="T10" s="24">
        <v>11.970162943699272</v>
      </c>
      <c r="U10" s="24">
        <v>1.5851442616209255</v>
      </c>
      <c r="V10" s="24">
        <v>7.9950984880873994</v>
      </c>
      <c r="W10" s="24">
        <v>6.9134823606471389</v>
      </c>
      <c r="X10" s="24">
        <v>5.5227616564781306</v>
      </c>
      <c r="Y10" s="24">
        <v>8.0016182169051806</v>
      </c>
      <c r="Z10" s="24">
        <v>6.4037687600790951</v>
      </c>
      <c r="AA10" s="24">
        <v>1.6607069079910666</v>
      </c>
      <c r="AB10" s="24">
        <v>3.2396657032246172</v>
      </c>
      <c r="AC10" s="24">
        <v>13.613650502249824</v>
      </c>
      <c r="AD10" s="24">
        <v>0</v>
      </c>
      <c r="AE10" s="24">
        <v>0.88067284117055944</v>
      </c>
      <c r="AF10" s="26"/>
    </row>
    <row r="11" spans="2:32" x14ac:dyDescent="0.2">
      <c r="B11" s="14"/>
      <c r="C11" s="16"/>
      <c r="D11" s="17"/>
      <c r="E11" s="17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5"/>
    </row>
    <row r="12" spans="2:32" x14ac:dyDescent="0.2">
      <c r="B12" s="56" t="s">
        <v>27</v>
      </c>
      <c r="C12" s="15" t="s">
        <v>25</v>
      </c>
      <c r="D12" s="17"/>
      <c r="E12" s="19">
        <f>E7/E5*100</f>
        <v>49.905619571204362</v>
      </c>
      <c r="F12" s="19"/>
      <c r="G12" s="24">
        <f>G7/G5*100</f>
        <v>82.500664193358048</v>
      </c>
      <c r="H12" s="24">
        <f>H7/H5*100</f>
        <v>80</v>
      </c>
      <c r="I12" s="24">
        <f>I7/I5*100</f>
        <v>63.77694698804406</v>
      </c>
      <c r="J12" s="24"/>
      <c r="K12" s="24">
        <f>K7/K5*100</f>
        <v>64.246473475134579</v>
      </c>
      <c r="L12" s="24">
        <f>L7/L5*100</f>
        <v>87.786569204479164</v>
      </c>
      <c r="M12" s="24"/>
      <c r="N12" s="24">
        <f t="shared" ref="N12:AC12" si="0">N7/N5*100</f>
        <v>90.267509745048315</v>
      </c>
      <c r="O12" s="24">
        <f t="shared" si="0"/>
        <v>53.082777079433285</v>
      </c>
      <c r="P12" s="24">
        <f t="shared" si="0"/>
        <v>57.250589530339568</v>
      </c>
      <c r="Q12" s="24">
        <f t="shared" si="0"/>
        <v>40.788482187326892</v>
      </c>
      <c r="R12" s="24">
        <f t="shared" si="0"/>
        <v>47.040962788821361</v>
      </c>
      <c r="S12" s="24">
        <f t="shared" si="0"/>
        <v>66.217773129414965</v>
      </c>
      <c r="T12" s="24">
        <f t="shared" si="0"/>
        <v>38.830654972368329</v>
      </c>
      <c r="U12" s="24">
        <f t="shared" si="0"/>
        <v>39.712614523508272</v>
      </c>
      <c r="V12" s="24">
        <f t="shared" si="0"/>
        <v>48.97741428943381</v>
      </c>
      <c r="W12" s="24">
        <f t="shared" si="0"/>
        <v>54.699309836036093</v>
      </c>
      <c r="X12" s="24">
        <f t="shared" si="0"/>
        <v>58.111226499350096</v>
      </c>
      <c r="Y12" s="24">
        <f t="shared" si="0"/>
        <v>21.384928587925991</v>
      </c>
      <c r="Z12" s="24">
        <f t="shared" si="0"/>
        <v>31.493669145332792</v>
      </c>
      <c r="AA12" s="24">
        <f t="shared" si="0"/>
        <v>67.204780346103206</v>
      </c>
      <c r="AB12" s="24">
        <f t="shared" si="0"/>
        <v>36.731962186167458</v>
      </c>
      <c r="AC12" s="24">
        <f t="shared" si="0"/>
        <v>5.4192799840610126</v>
      </c>
      <c r="AD12" s="24">
        <v>0</v>
      </c>
      <c r="AE12" s="24">
        <f>AE7/AE5*100</f>
        <v>35.187007407115814</v>
      </c>
      <c r="AF12" s="26"/>
    </row>
    <row r="13" spans="2:32" x14ac:dyDescent="0.2">
      <c r="B13" s="56"/>
      <c r="C13" s="15" t="s">
        <v>26</v>
      </c>
      <c r="D13" s="17"/>
      <c r="E13" s="19">
        <f>E9/E5*100</f>
        <v>50.094380428797592</v>
      </c>
      <c r="F13" s="19"/>
      <c r="G13" s="23">
        <f>G9/G5*100</f>
        <v>17.499335806641945</v>
      </c>
      <c r="H13" s="23" t="s">
        <v>32</v>
      </c>
      <c r="I13" s="24">
        <f>I9/I5*100</f>
        <v>36.223053011955905</v>
      </c>
      <c r="J13" s="24"/>
      <c r="K13" s="24">
        <f>K9/K5*100</f>
        <v>35.753526524865435</v>
      </c>
      <c r="L13" s="23" t="s">
        <v>32</v>
      </c>
      <c r="M13" s="23"/>
      <c r="N13" s="24">
        <f t="shared" ref="N13:AC13" si="1">N9/N5*100</f>
        <v>9.7324902549516743</v>
      </c>
      <c r="O13" s="24">
        <f t="shared" si="1"/>
        <v>46.917222920566694</v>
      </c>
      <c r="P13" s="24">
        <f t="shared" si="1"/>
        <v>42.749410469660383</v>
      </c>
      <c r="Q13" s="24">
        <f t="shared" si="1"/>
        <v>59.211517812673087</v>
      </c>
      <c r="R13" s="24">
        <f t="shared" si="1"/>
        <v>52.959037211178604</v>
      </c>
      <c r="S13" s="24">
        <f t="shared" si="1"/>
        <v>33.782226870584985</v>
      </c>
      <c r="T13" s="24">
        <f t="shared" si="1"/>
        <v>61.16934502763165</v>
      </c>
      <c r="U13" s="24">
        <f t="shared" si="1"/>
        <v>60.287385476491714</v>
      </c>
      <c r="V13" s="24">
        <f t="shared" si="1"/>
        <v>51.022585710566169</v>
      </c>
      <c r="W13" s="24">
        <f t="shared" si="1"/>
        <v>45.3006901639639</v>
      </c>
      <c r="X13" s="24">
        <f t="shared" si="1"/>
        <v>41.888773500649862</v>
      </c>
      <c r="Y13" s="24">
        <f t="shared" si="1"/>
        <v>78.615071412073974</v>
      </c>
      <c r="Z13" s="24">
        <f t="shared" si="1"/>
        <v>68.506330854667183</v>
      </c>
      <c r="AA13" s="24">
        <f t="shared" si="1"/>
        <v>32.795219653896766</v>
      </c>
      <c r="AB13" s="24">
        <f t="shared" si="1"/>
        <v>63.268037813832521</v>
      </c>
      <c r="AC13" s="24">
        <f t="shared" si="1"/>
        <v>94.580720015938979</v>
      </c>
      <c r="AD13" s="24">
        <v>0</v>
      </c>
      <c r="AE13" s="24">
        <f>AE9/AE5*100</f>
        <v>64.812992592884171</v>
      </c>
      <c r="AF13" s="26"/>
    </row>
    <row r="17" spans="4:5" ht="47.25" x14ac:dyDescent="0.2">
      <c r="D17" s="5" t="s">
        <v>2</v>
      </c>
    </row>
    <row r="18" spans="4:5" ht="15" x14ac:dyDescent="0.2">
      <c r="D18" s="7" t="s">
        <v>3</v>
      </c>
      <c r="E18" s="22">
        <v>233.39929045795714</v>
      </c>
    </row>
    <row r="19" spans="4:5" ht="30" x14ac:dyDescent="0.2">
      <c r="D19" s="7" t="s">
        <v>4</v>
      </c>
      <c r="E19" s="22">
        <v>49.506662772838297</v>
      </c>
    </row>
    <row r="20" spans="4:5" ht="94.5" x14ac:dyDescent="0.2">
      <c r="D20" s="5" t="s">
        <v>5</v>
      </c>
    </row>
    <row r="21" spans="4:5" ht="15" x14ac:dyDescent="0.2">
      <c r="D21" s="7" t="s">
        <v>3</v>
      </c>
      <c r="E21">
        <v>558.70731390745573</v>
      </c>
    </row>
    <row r="22" spans="4:5" ht="30" x14ac:dyDescent="0.2">
      <c r="D22" s="7" t="s">
        <v>4</v>
      </c>
      <c r="E22" s="22">
        <v>287.91506046249981</v>
      </c>
    </row>
    <row r="23" spans="4:5" ht="189" x14ac:dyDescent="0.2">
      <c r="D23" s="5" t="s">
        <v>6</v>
      </c>
    </row>
    <row r="24" spans="4:5" ht="15" x14ac:dyDescent="0.2">
      <c r="D24" s="7" t="s">
        <v>3</v>
      </c>
    </row>
    <row r="25" spans="4:5" ht="30" x14ac:dyDescent="0.2">
      <c r="D25" s="7" t="s">
        <v>4</v>
      </c>
    </row>
    <row r="26" spans="4:5" ht="31.5" x14ac:dyDescent="0.2">
      <c r="D26" s="5" t="s">
        <v>7</v>
      </c>
    </row>
    <row r="27" spans="4:5" ht="15" x14ac:dyDescent="0.2">
      <c r="D27" s="7" t="s">
        <v>3</v>
      </c>
    </row>
    <row r="28" spans="4:5" ht="30" x14ac:dyDescent="0.2">
      <c r="D28" s="7" t="s">
        <v>4</v>
      </c>
    </row>
    <row r="29" spans="4:5" ht="47.25" x14ac:dyDescent="0.2">
      <c r="D29" s="5" t="s">
        <v>8</v>
      </c>
    </row>
    <row r="30" spans="4:5" ht="15" x14ac:dyDescent="0.2">
      <c r="D30" s="7" t="s">
        <v>3</v>
      </c>
    </row>
    <row r="31" spans="4:5" ht="30" x14ac:dyDescent="0.2">
      <c r="D31" s="7" t="s">
        <v>4</v>
      </c>
    </row>
    <row r="32" spans="4:5" ht="47.25" x14ac:dyDescent="0.2">
      <c r="D32" s="5" t="s">
        <v>9</v>
      </c>
    </row>
    <row r="33" spans="4:4" ht="15" x14ac:dyDescent="0.2">
      <c r="D33" s="7" t="s">
        <v>3</v>
      </c>
    </row>
    <row r="34" spans="4:4" ht="30" x14ac:dyDescent="0.2">
      <c r="D34" s="7" t="s">
        <v>4</v>
      </c>
    </row>
    <row r="35" spans="4:4" ht="126" x14ac:dyDescent="0.2">
      <c r="D35" s="5" t="s">
        <v>10</v>
      </c>
    </row>
    <row r="36" spans="4:4" ht="15" x14ac:dyDescent="0.2">
      <c r="D36" s="7" t="s">
        <v>3</v>
      </c>
    </row>
    <row r="37" spans="4:4" ht="30" x14ac:dyDescent="0.2">
      <c r="D37" s="7" t="s">
        <v>4</v>
      </c>
    </row>
    <row r="38" spans="4:4" ht="63" x14ac:dyDescent="0.2">
      <c r="D38" s="5" t="s">
        <v>11</v>
      </c>
    </row>
    <row r="39" spans="4:4" ht="15" x14ac:dyDescent="0.2">
      <c r="D39" s="7" t="s">
        <v>3</v>
      </c>
    </row>
    <row r="40" spans="4:4" ht="30" x14ac:dyDescent="0.2">
      <c r="D40" s="7" t="s">
        <v>4</v>
      </c>
    </row>
    <row r="41" spans="4:4" ht="78.75" x14ac:dyDescent="0.2">
      <c r="D41" s="5" t="s">
        <v>12</v>
      </c>
    </row>
    <row r="42" spans="4:4" ht="15" x14ac:dyDescent="0.2">
      <c r="D42" s="7" t="s">
        <v>3</v>
      </c>
    </row>
    <row r="43" spans="4:4" ht="30" x14ac:dyDescent="0.2">
      <c r="D43" s="7" t="s">
        <v>4</v>
      </c>
    </row>
    <row r="44" spans="4:4" ht="47.25" x14ac:dyDescent="0.2">
      <c r="D44" s="5" t="s">
        <v>13</v>
      </c>
    </row>
    <row r="45" spans="4:4" ht="15" x14ac:dyDescent="0.2">
      <c r="D45" s="7" t="s">
        <v>3</v>
      </c>
    </row>
    <row r="46" spans="4:4" ht="30" x14ac:dyDescent="0.2">
      <c r="D46" s="7" t="s">
        <v>4</v>
      </c>
    </row>
    <row r="47" spans="4:4" ht="31.5" x14ac:dyDescent="0.2">
      <c r="D47" s="5" t="s">
        <v>14</v>
      </c>
    </row>
    <row r="48" spans="4:4" ht="15" x14ac:dyDescent="0.2">
      <c r="D48" s="7" t="s">
        <v>3</v>
      </c>
    </row>
    <row r="49" spans="4:4" ht="30" x14ac:dyDescent="0.2">
      <c r="D49" s="7" t="s">
        <v>4</v>
      </c>
    </row>
    <row r="50" spans="4:4" ht="126" x14ac:dyDescent="0.2">
      <c r="D50" s="5" t="s">
        <v>15</v>
      </c>
    </row>
    <row r="51" spans="4:4" ht="15" x14ac:dyDescent="0.2">
      <c r="D51" s="7" t="s">
        <v>3</v>
      </c>
    </row>
    <row r="52" spans="4:4" ht="30" x14ac:dyDescent="0.2">
      <c r="D52" s="7" t="s">
        <v>4</v>
      </c>
    </row>
    <row r="53" spans="4:4" ht="110.25" x14ac:dyDescent="0.2">
      <c r="D53" s="5" t="s">
        <v>16</v>
      </c>
    </row>
    <row r="54" spans="4:4" ht="15" x14ac:dyDescent="0.2">
      <c r="D54" s="7" t="s">
        <v>3</v>
      </c>
    </row>
    <row r="55" spans="4:4" ht="30" x14ac:dyDescent="0.2">
      <c r="D55" s="7" t="s">
        <v>4</v>
      </c>
    </row>
    <row r="56" spans="4:4" ht="94.5" x14ac:dyDescent="0.2">
      <c r="D56" s="5" t="s">
        <v>17</v>
      </c>
    </row>
    <row r="57" spans="4:4" ht="15" x14ac:dyDescent="0.2">
      <c r="D57" s="7" t="s">
        <v>3</v>
      </c>
    </row>
    <row r="58" spans="4:4" ht="30" x14ac:dyDescent="0.2">
      <c r="D58" s="7" t="s">
        <v>4</v>
      </c>
    </row>
    <row r="59" spans="4:4" ht="31.5" x14ac:dyDescent="0.2">
      <c r="D59" s="5" t="s">
        <v>18</v>
      </c>
    </row>
    <row r="60" spans="4:4" ht="15" x14ac:dyDescent="0.2">
      <c r="D60" s="7" t="s">
        <v>3</v>
      </c>
    </row>
    <row r="61" spans="4:4" ht="30" x14ac:dyDescent="0.2">
      <c r="D61" s="7" t="s">
        <v>4</v>
      </c>
    </row>
    <row r="62" spans="4:4" ht="110.25" x14ac:dyDescent="0.2">
      <c r="D62" s="5" t="s">
        <v>19</v>
      </c>
    </row>
    <row r="63" spans="4:4" ht="15" x14ac:dyDescent="0.2">
      <c r="D63" s="7" t="s">
        <v>3</v>
      </c>
    </row>
    <row r="64" spans="4:4" ht="30" x14ac:dyDescent="0.2">
      <c r="D64" s="7" t="s">
        <v>4</v>
      </c>
    </row>
    <row r="65" spans="4:4" ht="94.5" x14ac:dyDescent="0.2">
      <c r="D65" s="5" t="s">
        <v>20</v>
      </c>
    </row>
    <row r="66" spans="4:4" ht="15" x14ac:dyDescent="0.2">
      <c r="D66" s="7" t="s">
        <v>3</v>
      </c>
    </row>
    <row r="67" spans="4:4" ht="30" x14ac:dyDescent="0.2">
      <c r="D67" s="7" t="s">
        <v>4</v>
      </c>
    </row>
    <row r="68" spans="4:4" ht="63" x14ac:dyDescent="0.2">
      <c r="D68" s="5" t="s">
        <v>21</v>
      </c>
    </row>
    <row r="69" spans="4:4" ht="15" x14ac:dyDescent="0.2">
      <c r="D69" s="7" t="s">
        <v>3</v>
      </c>
    </row>
    <row r="70" spans="4:4" ht="30" x14ac:dyDescent="0.2">
      <c r="D70" s="7" t="s">
        <v>4</v>
      </c>
    </row>
    <row r="71" spans="4:4" ht="94.5" x14ac:dyDescent="0.2">
      <c r="D71" s="5" t="s">
        <v>22</v>
      </c>
    </row>
    <row r="72" spans="4:4" ht="15" x14ac:dyDescent="0.2">
      <c r="D72" s="7" t="s">
        <v>3</v>
      </c>
    </row>
    <row r="73" spans="4:4" ht="30" x14ac:dyDescent="0.2">
      <c r="D73" s="7" t="s">
        <v>4</v>
      </c>
    </row>
    <row r="74" spans="4:4" ht="78.75" x14ac:dyDescent="0.2">
      <c r="D74" s="5" t="s">
        <v>23</v>
      </c>
    </row>
    <row r="75" spans="4:4" ht="15" x14ac:dyDescent="0.2">
      <c r="D75" s="7" t="s">
        <v>3</v>
      </c>
    </row>
    <row r="76" spans="4:4" ht="30" x14ac:dyDescent="0.2">
      <c r="D76" s="7" t="s">
        <v>4</v>
      </c>
    </row>
    <row r="77" spans="4:4" ht="15.75" x14ac:dyDescent="0.2">
      <c r="D77" s="5" t="s">
        <v>24</v>
      </c>
    </row>
    <row r="78" spans="4:4" ht="15" x14ac:dyDescent="0.2">
      <c r="D78" s="7" t="s">
        <v>3</v>
      </c>
    </row>
    <row r="79" spans="4:4" ht="30" x14ac:dyDescent="0.2">
      <c r="D79" s="7" t="s">
        <v>4</v>
      </c>
    </row>
    <row r="80" spans="4:4" ht="15" x14ac:dyDescent="0.2">
      <c r="D80" s="1"/>
    </row>
  </sheetData>
  <mergeCells count="5">
    <mergeCell ref="B4:C4"/>
    <mergeCell ref="B5:B6"/>
    <mergeCell ref="B7:B8"/>
    <mergeCell ref="B9:B10"/>
    <mergeCell ref="B12:B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1EA4D-720E-4A0C-ADE6-37CB0F95704F}">
  <dimension ref="B2:I52"/>
  <sheetViews>
    <sheetView workbookViewId="0">
      <selection activeCell="B2" sqref="B2:I51"/>
    </sheetView>
  </sheetViews>
  <sheetFormatPr defaultRowHeight="12.75" x14ac:dyDescent="0.2"/>
  <sheetData>
    <row r="2" spans="2:9" ht="15.75" thickBot="1" x14ac:dyDescent="0.25">
      <c r="B2" s="1"/>
      <c r="C2" s="1"/>
      <c r="D2" s="1"/>
      <c r="E2" s="1"/>
      <c r="F2" s="1"/>
      <c r="G2" s="1"/>
      <c r="H2" s="1"/>
      <c r="I2" s="1"/>
    </row>
    <row r="3" spans="2:9" ht="16.5" thickTop="1" thickBot="1" x14ac:dyDescent="0.25">
      <c r="B3" s="1"/>
      <c r="C3" s="60">
        <v>2023</v>
      </c>
      <c r="D3" s="61"/>
      <c r="E3" s="61"/>
      <c r="F3" s="62"/>
      <c r="G3" s="63" t="s">
        <v>54</v>
      </c>
      <c r="H3" s="1"/>
      <c r="I3" s="1"/>
    </row>
    <row r="4" spans="2:9" ht="15.75" thickTop="1" x14ac:dyDescent="0.2">
      <c r="B4" s="1"/>
      <c r="C4" s="64" t="s">
        <v>55</v>
      </c>
      <c r="D4" s="65" t="s">
        <v>1</v>
      </c>
      <c r="E4" s="65" t="s">
        <v>56</v>
      </c>
      <c r="F4" s="66" t="s">
        <v>25</v>
      </c>
      <c r="G4" s="67">
        <v>30919.871177012825</v>
      </c>
      <c r="H4" s="1"/>
      <c r="I4" s="1"/>
    </row>
    <row r="5" spans="2:9" ht="15" x14ac:dyDescent="0.2">
      <c r="B5" s="1"/>
      <c r="C5" s="68"/>
      <c r="D5" s="69"/>
      <c r="E5" s="69"/>
      <c r="F5" s="70" t="s">
        <v>26</v>
      </c>
      <c r="G5" s="71">
        <v>27584.496694901874</v>
      </c>
      <c r="H5" s="1"/>
      <c r="I5" s="1"/>
    </row>
    <row r="6" spans="2:9" ht="15" x14ac:dyDescent="0.2">
      <c r="B6" s="1"/>
      <c r="C6" s="68"/>
      <c r="D6" s="69" t="s">
        <v>30</v>
      </c>
      <c r="E6" s="69" t="s">
        <v>56</v>
      </c>
      <c r="F6" s="70" t="s">
        <v>25</v>
      </c>
      <c r="G6" s="71">
        <v>254.95860772600366</v>
      </c>
      <c r="H6" s="71">
        <v>254.95860772600366</v>
      </c>
      <c r="I6" s="1"/>
    </row>
    <row r="7" spans="2:9" ht="15" x14ac:dyDescent="0.2">
      <c r="B7" s="1"/>
      <c r="C7" s="68"/>
      <c r="D7" s="69"/>
      <c r="E7" s="69"/>
      <c r="F7" s="70" t="s">
        <v>26</v>
      </c>
      <c r="G7" s="71">
        <v>87.549988352758803</v>
      </c>
      <c r="H7" s="71">
        <v>87.549988352758803</v>
      </c>
      <c r="I7" s="1"/>
    </row>
    <row r="8" spans="2:9" ht="15" x14ac:dyDescent="0.2">
      <c r="B8" s="1"/>
      <c r="C8" s="68"/>
      <c r="D8" s="76" t="s">
        <v>31</v>
      </c>
      <c r="E8" s="76" t="s">
        <v>56</v>
      </c>
      <c r="F8" s="77" t="s">
        <v>25</v>
      </c>
      <c r="G8" s="78">
        <v>131.3249825291382</v>
      </c>
      <c r="H8" s="82">
        <f>SUM(G8+G10)</f>
        <v>508.26456240945231</v>
      </c>
      <c r="I8" s="1"/>
    </row>
    <row r="9" spans="2:9" ht="15" x14ac:dyDescent="0.2">
      <c r="B9" s="1"/>
      <c r="C9" s="68"/>
      <c r="D9" s="76"/>
      <c r="E9" s="76"/>
      <c r="F9" s="77" t="s">
        <v>26</v>
      </c>
      <c r="G9" s="78">
        <v>0</v>
      </c>
      <c r="H9" s="82">
        <f>SUM(G9+G11)</f>
        <v>106.5982574897651</v>
      </c>
      <c r="I9" s="1"/>
    </row>
    <row r="10" spans="2:9" ht="15" x14ac:dyDescent="0.2">
      <c r="B10" s="8"/>
      <c r="C10" s="68"/>
      <c r="D10" s="76" t="s">
        <v>33</v>
      </c>
      <c r="E10" s="76" t="s">
        <v>56</v>
      </c>
      <c r="F10" s="77" t="s">
        <v>25</v>
      </c>
      <c r="G10" s="78">
        <v>376.93957988031411</v>
      </c>
      <c r="H10" s="83">
        <f>G12+G14</f>
        <v>335.17748713384071</v>
      </c>
      <c r="I10" s="8"/>
    </row>
    <row r="11" spans="2:9" ht="15" x14ac:dyDescent="0.2">
      <c r="B11" s="8"/>
      <c r="C11" s="68"/>
      <c r="D11" s="76"/>
      <c r="E11" s="76"/>
      <c r="F11" s="77" t="s">
        <v>26</v>
      </c>
      <c r="G11" s="78">
        <v>106.5982574897651</v>
      </c>
      <c r="H11" s="83">
        <f>G13+G15</f>
        <v>76.193076548025203</v>
      </c>
      <c r="I11" s="8"/>
    </row>
    <row r="12" spans="2:9" ht="15" x14ac:dyDescent="0.2">
      <c r="B12" s="1"/>
      <c r="C12" s="68"/>
      <c r="D12" s="79" t="s">
        <v>34</v>
      </c>
      <c r="E12" s="79" t="s">
        <v>56</v>
      </c>
      <c r="F12" s="80" t="s">
        <v>25</v>
      </c>
      <c r="G12" s="81">
        <v>220.88787231180288</v>
      </c>
      <c r="H12" s="84">
        <v>8313.0745017580957</v>
      </c>
      <c r="I12" s="1"/>
    </row>
    <row r="13" spans="2:9" ht="15" x14ac:dyDescent="0.2">
      <c r="B13" s="1"/>
      <c r="C13" s="68"/>
      <c r="D13" s="79"/>
      <c r="E13" s="79"/>
      <c r="F13" s="80" t="s">
        <v>26</v>
      </c>
      <c r="G13" s="81">
        <v>76.193076548025203</v>
      </c>
      <c r="H13" s="84">
        <v>612.84991846931155</v>
      </c>
      <c r="I13" s="1"/>
    </row>
    <row r="14" spans="2:9" ht="15" x14ac:dyDescent="0.2">
      <c r="B14" s="1"/>
      <c r="C14" s="68"/>
      <c r="D14" s="79" t="s">
        <v>35</v>
      </c>
      <c r="E14" s="79" t="s">
        <v>56</v>
      </c>
      <c r="F14" s="80" t="s">
        <v>25</v>
      </c>
      <c r="G14" s="81">
        <v>114.28961482203781</v>
      </c>
      <c r="H14" s="1">
        <v>3754.5849920190894</v>
      </c>
      <c r="I14" s="1"/>
    </row>
    <row r="15" spans="2:9" ht="15" x14ac:dyDescent="0.2">
      <c r="B15" s="8"/>
      <c r="C15" s="68"/>
      <c r="D15" s="79"/>
      <c r="E15" s="79"/>
      <c r="F15" s="80" t="s">
        <v>26</v>
      </c>
      <c r="G15" s="81">
        <v>0</v>
      </c>
      <c r="H15" s="8">
        <v>2953.6255319969773</v>
      </c>
      <c r="I15" s="8"/>
    </row>
    <row r="16" spans="2:9" ht="15" x14ac:dyDescent="0.2">
      <c r="B16" s="8"/>
      <c r="C16" s="68"/>
      <c r="D16" s="69" t="s">
        <v>7</v>
      </c>
      <c r="E16" s="69" t="s">
        <v>56</v>
      </c>
      <c r="F16" s="70" t="s">
        <v>25</v>
      </c>
      <c r="G16" s="71">
        <v>8313.0745017580957</v>
      </c>
      <c r="H16" s="8"/>
      <c r="I16" s="8"/>
    </row>
    <row r="17" spans="2:9" ht="15" x14ac:dyDescent="0.2">
      <c r="B17" s="1"/>
      <c r="C17" s="68"/>
      <c r="D17" s="69"/>
      <c r="E17" s="69"/>
      <c r="F17" s="70" t="s">
        <v>26</v>
      </c>
      <c r="G17" s="71">
        <v>612.84991846931155</v>
      </c>
      <c r="H17" s="1"/>
      <c r="I17" s="1"/>
    </row>
    <row r="18" spans="2:9" ht="15" x14ac:dyDescent="0.2">
      <c r="B18" s="1"/>
      <c r="C18" s="68"/>
      <c r="D18" s="69" t="s">
        <v>36</v>
      </c>
      <c r="E18" s="69" t="s">
        <v>56</v>
      </c>
      <c r="F18" s="70" t="s">
        <v>25</v>
      </c>
      <c r="G18" s="71">
        <v>3754.5849920190894</v>
      </c>
      <c r="H18" s="1"/>
      <c r="I18" s="1"/>
    </row>
    <row r="19" spans="2:9" ht="15" x14ac:dyDescent="0.2">
      <c r="B19" s="8"/>
      <c r="C19" s="68"/>
      <c r="D19" s="69"/>
      <c r="E19" s="69"/>
      <c r="F19" s="70" t="s">
        <v>26</v>
      </c>
      <c r="G19" s="71">
        <v>2953.6255319969773</v>
      </c>
      <c r="H19" s="8"/>
      <c r="I19" s="8"/>
    </row>
    <row r="20" spans="2:9" ht="15" x14ac:dyDescent="0.2">
      <c r="B20" s="8"/>
      <c r="C20" s="68"/>
      <c r="D20" s="69" t="s">
        <v>37</v>
      </c>
      <c r="E20" s="69" t="s">
        <v>56</v>
      </c>
      <c r="F20" s="70" t="s">
        <v>25</v>
      </c>
      <c r="G20" s="71">
        <v>1296.5747059716343</v>
      </c>
      <c r="H20" s="8"/>
      <c r="I20" s="8"/>
    </row>
    <row r="21" spans="2:9" ht="15" x14ac:dyDescent="0.2">
      <c r="B21" s="1"/>
      <c r="C21" s="68"/>
      <c r="D21" s="69"/>
      <c r="E21" s="69"/>
      <c r="F21" s="70" t="s">
        <v>26</v>
      </c>
      <c r="G21" s="71">
        <v>767.60922138261844</v>
      </c>
      <c r="H21" s="1"/>
      <c r="I21" s="1"/>
    </row>
    <row r="22" spans="2:9" ht="15" x14ac:dyDescent="0.2">
      <c r="B22" s="1"/>
      <c r="C22" s="68"/>
      <c r="D22" s="69" t="s">
        <v>38</v>
      </c>
      <c r="E22" s="69" t="s">
        <v>56</v>
      </c>
      <c r="F22" s="70" t="s">
        <v>25</v>
      </c>
      <c r="G22" s="71">
        <v>1346.9603123182333</v>
      </c>
      <c r="H22" s="1"/>
      <c r="I22" s="1"/>
    </row>
    <row r="23" spans="2:9" ht="15" x14ac:dyDescent="0.2">
      <c r="B23" s="8"/>
      <c r="C23" s="68"/>
      <c r="D23" s="69"/>
      <c r="E23" s="69"/>
      <c r="F23" s="70" t="s">
        <v>26</v>
      </c>
      <c r="G23" s="71">
        <v>1320.9411826236558</v>
      </c>
      <c r="H23" s="8"/>
      <c r="I23" s="8"/>
    </row>
    <row r="24" spans="2:9" ht="15" x14ac:dyDescent="0.2">
      <c r="B24" s="8"/>
      <c r="C24" s="68"/>
      <c r="D24" s="69" t="s">
        <v>10</v>
      </c>
      <c r="E24" s="69" t="s">
        <v>56</v>
      </c>
      <c r="F24" s="70" t="s">
        <v>25</v>
      </c>
      <c r="G24" s="71">
        <v>1744.60081437811</v>
      </c>
      <c r="H24" s="8"/>
      <c r="I24" s="8"/>
    </row>
    <row r="25" spans="2:9" ht="15" x14ac:dyDescent="0.2">
      <c r="B25" s="1"/>
      <c r="C25" s="68"/>
      <c r="D25" s="69"/>
      <c r="E25" s="69"/>
      <c r="F25" s="70" t="s">
        <v>26</v>
      </c>
      <c r="G25" s="71">
        <v>1563.8223817702253</v>
      </c>
      <c r="H25" s="1"/>
      <c r="I25" s="1"/>
    </row>
    <row r="26" spans="2:9" ht="15" x14ac:dyDescent="0.2">
      <c r="B26" s="1"/>
      <c r="C26" s="68"/>
      <c r="D26" s="69" t="s">
        <v>39</v>
      </c>
      <c r="E26" s="69" t="s">
        <v>56</v>
      </c>
      <c r="F26" s="70" t="s">
        <v>25</v>
      </c>
      <c r="G26" s="71">
        <v>599.4801052346719</v>
      </c>
      <c r="H26" s="1"/>
      <c r="I26" s="1"/>
    </row>
    <row r="27" spans="2:9" ht="15" x14ac:dyDescent="0.2">
      <c r="B27" s="8"/>
      <c r="C27" s="68"/>
      <c r="D27" s="69"/>
      <c r="E27" s="69"/>
      <c r="F27" s="70" t="s">
        <v>26</v>
      </c>
      <c r="G27" s="71">
        <v>407.34476082205396</v>
      </c>
      <c r="H27" s="8"/>
      <c r="I27" s="8"/>
    </row>
    <row r="28" spans="2:9" ht="15" x14ac:dyDescent="0.2">
      <c r="B28" s="8"/>
      <c r="C28" s="68"/>
      <c r="D28" s="69" t="s">
        <v>40</v>
      </c>
      <c r="E28" s="69" t="s">
        <v>56</v>
      </c>
      <c r="F28" s="70" t="s">
        <v>25</v>
      </c>
      <c r="G28" s="71">
        <v>1477.3531385795191</v>
      </c>
      <c r="H28" s="8"/>
      <c r="I28" s="8"/>
    </row>
    <row r="29" spans="2:9" ht="15" x14ac:dyDescent="0.2">
      <c r="B29" s="1"/>
      <c r="C29" s="68"/>
      <c r="D29" s="69"/>
      <c r="E29" s="69"/>
      <c r="F29" s="70" t="s">
        <v>26</v>
      </c>
      <c r="G29" s="71">
        <v>2437.0977043747548</v>
      </c>
      <c r="H29" s="1"/>
      <c r="I29" s="1"/>
    </row>
    <row r="30" spans="2:9" ht="15" x14ac:dyDescent="0.2">
      <c r="B30" s="1"/>
      <c r="C30" s="68"/>
      <c r="D30" s="69" t="s">
        <v>41</v>
      </c>
      <c r="E30" s="69" t="s">
        <v>56</v>
      </c>
      <c r="F30" s="70" t="s">
        <v>25</v>
      </c>
      <c r="G30" s="71">
        <v>256.97150915590959</v>
      </c>
      <c r="H30" s="1"/>
      <c r="I30" s="1"/>
    </row>
    <row r="31" spans="2:9" ht="15" x14ac:dyDescent="0.2">
      <c r="B31" s="8"/>
      <c r="C31" s="68"/>
      <c r="D31" s="69"/>
      <c r="E31" s="69"/>
      <c r="F31" s="70" t="s">
        <v>26</v>
      </c>
      <c r="G31" s="71">
        <v>395.9878490173204</v>
      </c>
      <c r="H31" s="8"/>
      <c r="I31" s="8"/>
    </row>
    <row r="32" spans="2:9" ht="15" x14ac:dyDescent="0.2">
      <c r="B32" s="8"/>
      <c r="C32" s="68"/>
      <c r="D32" s="69" t="s">
        <v>42</v>
      </c>
      <c r="E32" s="69" t="s">
        <v>56</v>
      </c>
      <c r="F32" s="70" t="s">
        <v>25</v>
      </c>
      <c r="G32" s="71">
        <v>2765.155742056822</v>
      </c>
      <c r="H32" s="8"/>
      <c r="I32" s="8"/>
    </row>
    <row r="33" spans="2:9" ht="15" x14ac:dyDescent="0.2">
      <c r="B33" s="1"/>
      <c r="C33" s="68"/>
      <c r="D33" s="69"/>
      <c r="E33" s="69"/>
      <c r="F33" s="70" t="s">
        <v>26</v>
      </c>
      <c r="G33" s="71">
        <v>2834.3779580472765</v>
      </c>
      <c r="H33" s="1"/>
      <c r="I33" s="1"/>
    </row>
    <row r="34" spans="2:9" ht="15" x14ac:dyDescent="0.2">
      <c r="B34" s="1"/>
      <c r="C34" s="68"/>
      <c r="D34" s="69" t="s">
        <v>43</v>
      </c>
      <c r="E34" s="69" t="s">
        <v>56</v>
      </c>
      <c r="F34" s="70" t="s">
        <v>25</v>
      </c>
      <c r="G34" s="71">
        <v>2593.0008230490648</v>
      </c>
      <c r="H34" s="1"/>
      <c r="I34" s="1"/>
    </row>
    <row r="35" spans="2:9" ht="15" x14ac:dyDescent="0.2">
      <c r="B35" s="8"/>
      <c r="C35" s="68"/>
      <c r="D35" s="69"/>
      <c r="E35" s="69"/>
      <c r="F35" s="70" t="s">
        <v>26</v>
      </c>
      <c r="G35" s="71">
        <v>1651.3723701229842</v>
      </c>
      <c r="H35" s="8"/>
      <c r="I35" s="8"/>
    </row>
    <row r="36" spans="2:9" ht="15" x14ac:dyDescent="0.2">
      <c r="B36" s="8"/>
      <c r="C36" s="68"/>
      <c r="D36" s="69" t="s">
        <v>44</v>
      </c>
      <c r="E36" s="69" t="s">
        <v>56</v>
      </c>
      <c r="F36" s="70" t="s">
        <v>25</v>
      </c>
      <c r="G36" s="71">
        <v>1757.3987197322479</v>
      </c>
      <c r="H36" s="8"/>
      <c r="I36" s="8"/>
    </row>
    <row r="37" spans="2:9" ht="15" x14ac:dyDescent="0.2">
      <c r="B37" s="1"/>
      <c r="C37" s="68"/>
      <c r="D37" s="69"/>
      <c r="E37" s="69"/>
      <c r="F37" s="70" t="s">
        <v>26</v>
      </c>
      <c r="G37" s="71">
        <v>1603.3599135936415</v>
      </c>
      <c r="H37" s="1"/>
      <c r="I37" s="1"/>
    </row>
    <row r="38" spans="2:9" ht="15" x14ac:dyDescent="0.2">
      <c r="B38" s="1"/>
      <c r="C38" s="68"/>
      <c r="D38" s="69" t="s">
        <v>18</v>
      </c>
      <c r="E38" s="69" t="s">
        <v>56</v>
      </c>
      <c r="F38" s="70" t="s">
        <v>25</v>
      </c>
      <c r="G38" s="71">
        <v>616.51547294177237</v>
      </c>
      <c r="H38" s="1"/>
      <c r="I38" s="1"/>
    </row>
    <row r="39" spans="2:9" ht="15" x14ac:dyDescent="0.2">
      <c r="B39" s="8"/>
      <c r="C39" s="68"/>
      <c r="D39" s="69"/>
      <c r="E39" s="69"/>
      <c r="F39" s="70" t="s">
        <v>26</v>
      </c>
      <c r="G39" s="71">
        <v>2285.6437075465578</v>
      </c>
      <c r="H39" s="8"/>
      <c r="I39" s="8"/>
    </row>
    <row r="40" spans="2:9" ht="15" x14ac:dyDescent="0.2">
      <c r="B40" s="8"/>
      <c r="C40" s="68"/>
      <c r="D40" s="69" t="s">
        <v>45</v>
      </c>
      <c r="E40" s="69" t="s">
        <v>56</v>
      </c>
      <c r="F40" s="70" t="s">
        <v>25</v>
      </c>
      <c r="G40" s="71">
        <v>723.11373043153776</v>
      </c>
      <c r="H40" s="8"/>
      <c r="I40" s="8"/>
    </row>
    <row r="41" spans="2:9" ht="15" x14ac:dyDescent="0.2">
      <c r="B41" s="1"/>
      <c r="C41" s="68"/>
      <c r="D41" s="69"/>
      <c r="E41" s="69"/>
      <c r="F41" s="70" t="s">
        <v>26</v>
      </c>
      <c r="G41" s="71">
        <v>2418.9815915056015</v>
      </c>
      <c r="H41" s="1"/>
      <c r="I41" s="1"/>
    </row>
    <row r="42" spans="2:9" ht="15" x14ac:dyDescent="0.2">
      <c r="B42" s="1"/>
      <c r="C42" s="68"/>
      <c r="D42" s="69" t="s">
        <v>46</v>
      </c>
      <c r="E42" s="69" t="s">
        <v>56</v>
      </c>
      <c r="F42" s="70" t="s">
        <v>25</v>
      </c>
      <c r="G42" s="71">
        <v>715.78262148661577</v>
      </c>
      <c r="H42" s="1"/>
      <c r="I42" s="1"/>
    </row>
    <row r="43" spans="2:9" ht="15" x14ac:dyDescent="0.2">
      <c r="B43" s="8"/>
      <c r="C43" s="68"/>
      <c r="D43" s="69"/>
      <c r="E43" s="69"/>
      <c r="F43" s="70" t="s">
        <v>26</v>
      </c>
      <c r="G43" s="71">
        <v>393.97494758741448</v>
      </c>
      <c r="H43" s="8"/>
      <c r="I43" s="8"/>
    </row>
    <row r="44" spans="2:9" ht="15" x14ac:dyDescent="0.2">
      <c r="B44" s="8"/>
      <c r="C44" s="68"/>
      <c r="D44" s="69" t="s">
        <v>47</v>
      </c>
      <c r="E44" s="69" t="s">
        <v>56</v>
      </c>
      <c r="F44" s="70" t="s">
        <v>25</v>
      </c>
      <c r="G44" s="71">
        <v>723.11373043153776</v>
      </c>
      <c r="H44" s="8"/>
      <c r="I44" s="8"/>
    </row>
    <row r="45" spans="2:9" ht="15" x14ac:dyDescent="0.2">
      <c r="B45" s="1"/>
      <c r="C45" s="68"/>
      <c r="D45" s="69"/>
      <c r="E45" s="69"/>
      <c r="F45" s="70" t="s">
        <v>26</v>
      </c>
      <c r="G45" s="71">
        <v>1012.1430735717428</v>
      </c>
      <c r="H45" s="1"/>
      <c r="I45" s="1"/>
    </row>
    <row r="46" spans="2:9" ht="15" x14ac:dyDescent="0.2">
      <c r="B46" s="1"/>
      <c r="C46" s="68"/>
      <c r="D46" s="69" t="s">
        <v>22</v>
      </c>
      <c r="E46" s="69" t="s">
        <v>56</v>
      </c>
      <c r="F46" s="70" t="s">
        <v>25</v>
      </c>
      <c r="G46" s="71">
        <v>260.63706362837047</v>
      </c>
      <c r="H46" s="1"/>
      <c r="I46" s="1"/>
    </row>
    <row r="47" spans="2:9" ht="15" x14ac:dyDescent="0.2">
      <c r="B47" s="1"/>
      <c r="C47" s="68"/>
      <c r="D47" s="69"/>
      <c r="E47" s="69"/>
      <c r="F47" s="70" t="s">
        <v>26</v>
      </c>
      <c r="G47" s="71">
        <v>3931.909529647663</v>
      </c>
      <c r="H47" s="1"/>
      <c r="I47" s="1"/>
    </row>
    <row r="48" spans="2:9" ht="15" x14ac:dyDescent="0.2">
      <c r="B48" s="1"/>
      <c r="C48" s="68"/>
      <c r="D48" s="69" t="s">
        <v>48</v>
      </c>
      <c r="E48" s="69" t="s">
        <v>56</v>
      </c>
      <c r="F48" s="70" t="s">
        <v>25</v>
      </c>
      <c r="G48" s="71">
        <v>0</v>
      </c>
      <c r="H48" s="1"/>
      <c r="I48" s="1"/>
    </row>
    <row r="49" spans="2:9" ht="15" x14ac:dyDescent="0.2">
      <c r="B49" s="1"/>
      <c r="C49" s="68"/>
      <c r="D49" s="69"/>
      <c r="E49" s="69"/>
      <c r="F49" s="70" t="s">
        <v>26</v>
      </c>
      <c r="G49" s="71">
        <v>43.774994176379401</v>
      </c>
      <c r="H49" s="1"/>
      <c r="I49" s="1"/>
    </row>
    <row r="50" spans="2:9" ht="15" x14ac:dyDescent="0.2">
      <c r="B50" s="1"/>
      <c r="C50" s="68"/>
      <c r="D50" s="69" t="s">
        <v>49</v>
      </c>
      <c r="E50" s="69" t="s">
        <v>56</v>
      </c>
      <c r="F50" s="70" t="s">
        <v>25</v>
      </c>
      <c r="G50" s="71">
        <v>877.15253657014341</v>
      </c>
      <c r="H50" s="1"/>
      <c r="I50" s="1"/>
    </row>
    <row r="51" spans="2:9" ht="15.75" thickBot="1" x14ac:dyDescent="0.25">
      <c r="B51" s="1"/>
      <c r="C51" s="72"/>
      <c r="D51" s="73"/>
      <c r="E51" s="73"/>
      <c r="F51" s="74" t="s">
        <v>26</v>
      </c>
      <c r="G51" s="75">
        <v>679.33873625515821</v>
      </c>
      <c r="H51" s="1"/>
      <c r="I51" s="1"/>
    </row>
    <row r="52" spans="2:9" ht="13.5" thickTop="1" x14ac:dyDescent="0.2"/>
  </sheetData>
  <mergeCells count="50">
    <mergeCell ref="D14:D15"/>
    <mergeCell ref="E14:E15"/>
    <mergeCell ref="D16:D17"/>
    <mergeCell ref="E6:E7"/>
    <mergeCell ref="D8:D9"/>
    <mergeCell ref="E8:E9"/>
    <mergeCell ref="D10:D11"/>
    <mergeCell ref="E10:E11"/>
    <mergeCell ref="D12:D13"/>
    <mergeCell ref="E12:E13"/>
    <mergeCell ref="E16:E17"/>
    <mergeCell ref="D18:D19"/>
    <mergeCell ref="E18:E19"/>
    <mergeCell ref="D20:D21"/>
    <mergeCell ref="E20:E21"/>
    <mergeCell ref="C3:F3"/>
    <mergeCell ref="C4:C51"/>
    <mergeCell ref="D4:D5"/>
    <mergeCell ref="E4:E5"/>
    <mergeCell ref="D6:D7"/>
    <mergeCell ref="D22:D23"/>
    <mergeCell ref="E22:E23"/>
    <mergeCell ref="D24:D25"/>
    <mergeCell ref="E24:E25"/>
    <mergeCell ref="D26:D27"/>
    <mergeCell ref="E26:E27"/>
    <mergeCell ref="D28:D29"/>
    <mergeCell ref="E28:E29"/>
    <mergeCell ref="D30:D31"/>
    <mergeCell ref="E30:E31"/>
    <mergeCell ref="D32:D33"/>
    <mergeCell ref="E32:E33"/>
    <mergeCell ref="D34:D35"/>
    <mergeCell ref="E34:E35"/>
    <mergeCell ref="D36:D37"/>
    <mergeCell ref="E36:E37"/>
    <mergeCell ref="D38:D39"/>
    <mergeCell ref="E38:E39"/>
    <mergeCell ref="D40:D41"/>
    <mergeCell ref="E40:E41"/>
    <mergeCell ref="D42:D43"/>
    <mergeCell ref="E42:E43"/>
    <mergeCell ref="D44:D45"/>
    <mergeCell ref="E44:E45"/>
    <mergeCell ref="D46:D47"/>
    <mergeCell ref="E46:E47"/>
    <mergeCell ref="D48:D49"/>
    <mergeCell ref="E48:E49"/>
    <mergeCell ref="D50:D51"/>
    <mergeCell ref="E50:E5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K33"/>
  <sheetViews>
    <sheetView topLeftCell="A13" workbookViewId="0">
      <selection activeCell="B5" sqref="B5:K32"/>
    </sheetView>
  </sheetViews>
  <sheetFormatPr defaultRowHeight="12.75" x14ac:dyDescent="0.2"/>
  <sheetData>
    <row r="5" spans="2:11" x14ac:dyDescent="0.2">
      <c r="B5" s="54" t="s">
        <v>0</v>
      </c>
      <c r="C5" s="56" t="s">
        <v>1</v>
      </c>
      <c r="D5" s="56"/>
      <c r="E5" s="56" t="s">
        <v>25</v>
      </c>
      <c r="F5" s="56"/>
      <c r="G5" s="56" t="s">
        <v>26</v>
      </c>
      <c r="H5" s="56"/>
      <c r="I5" s="14"/>
      <c r="J5" s="56" t="s">
        <v>27</v>
      </c>
      <c r="K5" s="56"/>
    </row>
    <row r="6" spans="2:11" x14ac:dyDescent="0.2">
      <c r="B6" s="55"/>
      <c r="C6" s="15" t="s">
        <v>28</v>
      </c>
      <c r="D6" s="15" t="s">
        <v>29</v>
      </c>
      <c r="E6" s="15" t="s">
        <v>28</v>
      </c>
      <c r="F6" s="15" t="s">
        <v>29</v>
      </c>
      <c r="G6" s="15" t="s">
        <v>28</v>
      </c>
      <c r="H6" s="15" t="s">
        <v>29</v>
      </c>
      <c r="I6" s="16"/>
      <c r="J6" s="15" t="s">
        <v>25</v>
      </c>
      <c r="K6" s="15" t="s">
        <v>26</v>
      </c>
    </row>
    <row r="7" spans="2:11" x14ac:dyDescent="0.2"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2:11" x14ac:dyDescent="0.2">
      <c r="B8" s="17" t="s">
        <v>1</v>
      </c>
      <c r="C8" s="18">
        <v>44886.943096024865</v>
      </c>
      <c r="D8" s="18">
        <v>100</v>
      </c>
      <c r="E8" s="18">
        <v>22401.10705864515</v>
      </c>
      <c r="F8" s="18">
        <v>100</v>
      </c>
      <c r="G8" s="18">
        <v>22485.836037380592</v>
      </c>
      <c r="H8" s="18">
        <v>100</v>
      </c>
      <c r="I8" s="17"/>
      <c r="J8" s="19">
        <f>E8/C8*100</f>
        <v>49.905619571204362</v>
      </c>
      <c r="K8" s="19">
        <f>G8/C8*100</f>
        <v>50.094380428797592</v>
      </c>
    </row>
    <row r="9" spans="2:11" x14ac:dyDescent="0.2">
      <c r="B9" s="20"/>
      <c r="C9" s="21"/>
      <c r="D9" s="21"/>
      <c r="E9" s="21"/>
      <c r="F9" s="21"/>
      <c r="G9" s="21"/>
      <c r="H9" s="21"/>
      <c r="I9" s="20"/>
      <c r="J9" s="19"/>
      <c r="K9" s="19"/>
    </row>
    <row r="10" spans="2:11" x14ac:dyDescent="0.2">
      <c r="B10" s="20" t="s">
        <v>30</v>
      </c>
      <c r="C10" s="22">
        <v>282.90595323079543</v>
      </c>
      <c r="D10" s="23">
        <v>0.63026335436918901</v>
      </c>
      <c r="E10" s="22">
        <v>233.39929045795714</v>
      </c>
      <c r="F10" s="23">
        <v>1.0419096245865336</v>
      </c>
      <c r="G10" s="22">
        <v>49.506662772838297</v>
      </c>
      <c r="H10" s="23">
        <v>0.22016821029263986</v>
      </c>
      <c r="I10" s="20"/>
      <c r="J10" s="24">
        <f>E10/C10*100</f>
        <v>82.500664193358048</v>
      </c>
      <c r="K10" s="23">
        <f t="shared" ref="K10:K32" si="0">G10/C10*100</f>
        <v>17.499335806641945</v>
      </c>
    </row>
    <row r="11" spans="2:11" x14ac:dyDescent="0.2">
      <c r="B11" s="20" t="s">
        <v>31</v>
      </c>
      <c r="C11" s="22">
        <v>113.147348951911</v>
      </c>
      <c r="D11" s="23">
        <v>0.2520718524089719</v>
      </c>
      <c r="E11" s="22">
        <v>90.517879161528796</v>
      </c>
      <c r="F11" s="23">
        <v>0.40407770439450524</v>
      </c>
      <c r="G11" s="22" t="s">
        <v>32</v>
      </c>
      <c r="H11" s="23" t="s">
        <v>32</v>
      </c>
      <c r="I11" s="20"/>
      <c r="J11" s="24">
        <f t="shared" ref="J11:J32" si="1">E11/C11*100</f>
        <v>80</v>
      </c>
      <c r="K11" s="23" t="s">
        <v>32</v>
      </c>
    </row>
    <row r="12" spans="2:11" x14ac:dyDescent="0.2">
      <c r="B12" s="20" t="s">
        <v>33</v>
      </c>
      <c r="C12" s="22">
        <v>734.10449520842701</v>
      </c>
      <c r="D12" s="23">
        <v>1.6354521929416896</v>
      </c>
      <c r="E12" s="22">
        <v>468.18943474592692</v>
      </c>
      <c r="F12" s="23">
        <v>2.0900281112010526</v>
      </c>
      <c r="G12" s="22">
        <v>265.91506046249981</v>
      </c>
      <c r="H12" s="24">
        <v>1.1825891642207165</v>
      </c>
      <c r="I12" s="20"/>
      <c r="J12" s="24">
        <f t="shared" si="1"/>
        <v>63.77694698804406</v>
      </c>
      <c r="K12" s="24">
        <f t="shared" si="0"/>
        <v>36.223053011955905</v>
      </c>
    </row>
    <row r="13" spans="2:11" x14ac:dyDescent="0.2">
      <c r="B13" s="20" t="s">
        <v>34</v>
      </c>
      <c r="C13" s="22">
        <v>253.17189088627805</v>
      </c>
      <c r="D13" s="23">
        <v>0.5640212351834194</v>
      </c>
      <c r="E13" s="22">
        <v>162.6540117247493</v>
      </c>
      <c r="F13" s="23">
        <v>0.72609809550451221</v>
      </c>
      <c r="G13" s="22">
        <v>90.517879161528796</v>
      </c>
      <c r="H13" s="24">
        <v>0.40255509740020928</v>
      </c>
      <c r="I13" s="20"/>
      <c r="J13" s="24">
        <f t="shared" si="1"/>
        <v>64.246473475134579</v>
      </c>
      <c r="K13" s="24">
        <f t="shared" si="0"/>
        <v>35.753526524865435</v>
      </c>
    </row>
    <row r="14" spans="2:11" x14ac:dyDescent="0.2">
      <c r="B14" s="20" t="s">
        <v>35</v>
      </c>
      <c r="C14" s="22">
        <v>185.28348151513148</v>
      </c>
      <c r="D14" s="23">
        <v>0.41277812373803635</v>
      </c>
      <c r="E14" s="22">
        <v>162.65401172474927</v>
      </c>
      <c r="F14" s="23">
        <v>0.7260980955045121</v>
      </c>
      <c r="G14" s="22" t="s">
        <v>32</v>
      </c>
      <c r="H14" s="23" t="s">
        <v>32</v>
      </c>
      <c r="I14" s="20"/>
      <c r="J14" s="24">
        <f t="shared" si="1"/>
        <v>87.786569204479164</v>
      </c>
      <c r="K14" s="23" t="s">
        <v>32</v>
      </c>
    </row>
    <row r="15" spans="2:11" x14ac:dyDescent="0.2">
      <c r="B15" s="20" t="s">
        <v>7</v>
      </c>
      <c r="C15" s="22">
        <v>5130.3863434789146</v>
      </c>
      <c r="D15" s="23">
        <v>11.429573924211505</v>
      </c>
      <c r="E15" s="22">
        <v>4631.0719925584572</v>
      </c>
      <c r="F15" s="23">
        <v>20.673406811701344</v>
      </c>
      <c r="G15" s="22">
        <v>499.31435092045689</v>
      </c>
      <c r="H15" s="24">
        <v>2.2205727645189337</v>
      </c>
      <c r="I15" s="20"/>
      <c r="J15" s="24">
        <f t="shared" si="1"/>
        <v>90.267509745048315</v>
      </c>
      <c r="K15" s="24">
        <f t="shared" si="0"/>
        <v>9.7324902549516743</v>
      </c>
    </row>
    <row r="16" spans="2:11" x14ac:dyDescent="0.2">
      <c r="B16" s="20" t="s">
        <v>36</v>
      </c>
      <c r="C16" s="22">
        <v>5299.9946243537288</v>
      </c>
      <c r="D16" s="23">
        <v>11.807430532784689</v>
      </c>
      <c r="E16" s="22">
        <v>2813.3843316676375</v>
      </c>
      <c r="F16" s="23">
        <v>12.559130780020453</v>
      </c>
      <c r="G16" s="22">
        <v>2486.6102926860904</v>
      </c>
      <c r="H16" s="24">
        <v>11.058562770591825</v>
      </c>
      <c r="I16" s="20"/>
      <c r="J16" s="24">
        <f t="shared" si="1"/>
        <v>53.082777079433285</v>
      </c>
      <c r="K16" s="24">
        <f t="shared" si="0"/>
        <v>46.917222920566694</v>
      </c>
    </row>
    <row r="17" spans="2:11" x14ac:dyDescent="0.2">
      <c r="B17" s="20" t="s">
        <v>37</v>
      </c>
      <c r="C17" s="22">
        <v>2263.0221407402587</v>
      </c>
      <c r="D17" s="23">
        <v>5.0416044948729626</v>
      </c>
      <c r="E17" s="22">
        <v>1295.5935167759089</v>
      </c>
      <c r="F17" s="23">
        <v>5.7836137891939892</v>
      </c>
      <c r="G17" s="22">
        <v>967.42862396434862</v>
      </c>
      <c r="H17" s="24">
        <v>4.3023911690723411</v>
      </c>
      <c r="I17" s="20"/>
      <c r="J17" s="24">
        <f t="shared" si="1"/>
        <v>57.250589530339568</v>
      </c>
      <c r="K17" s="24">
        <f t="shared" si="0"/>
        <v>42.749410469660383</v>
      </c>
    </row>
    <row r="18" spans="2:11" x14ac:dyDescent="0.2">
      <c r="B18" s="20" t="s">
        <v>38</v>
      </c>
      <c r="C18" s="22">
        <v>1796.3738832284146</v>
      </c>
      <c r="D18" s="23">
        <v>4.0019964812161586</v>
      </c>
      <c r="E18" s="22">
        <v>732.7136413784142</v>
      </c>
      <c r="F18" s="23">
        <v>3.2708813875144691</v>
      </c>
      <c r="G18" s="22">
        <v>1063.6602418499999</v>
      </c>
      <c r="H18" s="24">
        <v>4.7303566568828685</v>
      </c>
      <c r="I18" s="20"/>
      <c r="J18" s="24">
        <f t="shared" si="1"/>
        <v>40.788482187326892</v>
      </c>
      <c r="K18" s="24">
        <f t="shared" si="0"/>
        <v>59.211517812673087</v>
      </c>
    </row>
    <row r="19" spans="2:11" x14ac:dyDescent="0.2">
      <c r="B19" s="20" t="s">
        <v>10</v>
      </c>
      <c r="C19" s="22">
        <v>2748.4279533605873</v>
      </c>
      <c r="D19" s="23">
        <v>6.1230009525954658</v>
      </c>
      <c r="E19" s="22">
        <v>1292.8869708179184</v>
      </c>
      <c r="F19" s="23">
        <v>5.7715315918681833</v>
      </c>
      <c r="G19" s="22">
        <v>1455.540982542668</v>
      </c>
      <c r="H19" s="24">
        <v>6.4731459400618583</v>
      </c>
      <c r="I19" s="20"/>
      <c r="J19" s="24">
        <f t="shared" si="1"/>
        <v>47.040962788821361</v>
      </c>
      <c r="K19" s="24">
        <f t="shared" si="0"/>
        <v>52.959037211178604</v>
      </c>
    </row>
    <row r="20" spans="2:11" x14ac:dyDescent="0.2">
      <c r="B20" s="20" t="s">
        <v>39</v>
      </c>
      <c r="C20" s="22">
        <v>946.26516970601483</v>
      </c>
      <c r="D20" s="23">
        <v>2.1081078470452024</v>
      </c>
      <c r="E20" s="22">
        <v>626.59572327860246</v>
      </c>
      <c r="F20" s="23">
        <v>2.7971640938914377</v>
      </c>
      <c r="G20" s="22">
        <v>319.66944642741197</v>
      </c>
      <c r="H20" s="24">
        <v>1.4216480361058914</v>
      </c>
      <c r="I20" s="20"/>
      <c r="J20" s="24">
        <f t="shared" si="1"/>
        <v>66.217773129414965</v>
      </c>
      <c r="K20" s="24">
        <f t="shared" si="0"/>
        <v>33.782226870584985</v>
      </c>
    </row>
    <row r="21" spans="2:11" x14ac:dyDescent="0.2">
      <c r="B21" s="20" t="s">
        <v>40</v>
      </c>
      <c r="C21" s="22">
        <v>4400.2289246544206</v>
      </c>
      <c r="D21" s="23">
        <v>9.8029151043794283</v>
      </c>
      <c r="E21" s="22">
        <v>1708.6377117269112</v>
      </c>
      <c r="F21" s="23">
        <v>7.6274699605415481</v>
      </c>
      <c r="G21" s="22">
        <v>2691.5912129275084</v>
      </c>
      <c r="H21" s="24">
        <v>11.970162943699272</v>
      </c>
      <c r="I21" s="20"/>
      <c r="J21" s="24">
        <f t="shared" si="1"/>
        <v>38.830654972368329</v>
      </c>
      <c r="K21" s="24">
        <f t="shared" si="0"/>
        <v>61.16934502763165</v>
      </c>
    </row>
    <row r="22" spans="2:11" x14ac:dyDescent="0.2">
      <c r="B22" s="20" t="s">
        <v>41</v>
      </c>
      <c r="C22" s="22">
        <v>591.2230839119984</v>
      </c>
      <c r="D22" s="23">
        <v>1.3171382213469476</v>
      </c>
      <c r="E22" s="22">
        <v>234.79014428796978</v>
      </c>
      <c r="F22" s="23">
        <v>1.0481184866145192</v>
      </c>
      <c r="G22" s="22">
        <v>356.43293962402856</v>
      </c>
      <c r="H22" s="24">
        <v>1.5851442616209255</v>
      </c>
      <c r="I22" s="20"/>
      <c r="J22" s="24">
        <f t="shared" si="1"/>
        <v>39.712614523508272</v>
      </c>
      <c r="K22" s="24">
        <f t="shared" si="0"/>
        <v>60.287385476491714</v>
      </c>
    </row>
    <row r="23" spans="2:11" x14ac:dyDescent="0.2">
      <c r="B23" s="20" t="s">
        <v>42</v>
      </c>
      <c r="C23" s="22">
        <v>3523.4685032556704</v>
      </c>
      <c r="D23" s="23">
        <v>7.8496512799235481</v>
      </c>
      <c r="E23" s="22">
        <v>1725.7037661972422</v>
      </c>
      <c r="F23" s="23">
        <v>7.7036539385282294</v>
      </c>
      <c r="G23" s="22">
        <v>1797.7647370584273</v>
      </c>
      <c r="H23" s="24">
        <v>7.9950984880873994</v>
      </c>
      <c r="I23" s="20"/>
      <c r="J23" s="24">
        <f t="shared" si="1"/>
        <v>48.97741428943381</v>
      </c>
      <c r="K23" s="24">
        <f t="shared" si="0"/>
        <v>51.022585710566169</v>
      </c>
    </row>
    <row r="24" spans="2:11" x14ac:dyDescent="0.2">
      <c r="B24" s="20" t="s">
        <v>43</v>
      </c>
      <c r="C24" s="22">
        <v>3431.6349319661631</v>
      </c>
      <c r="D24" s="23">
        <v>7.6450626736264979</v>
      </c>
      <c r="E24" s="22">
        <v>1877.080623877818</v>
      </c>
      <c r="F24" s="23">
        <v>8.3794100843485122</v>
      </c>
      <c r="G24" s="22">
        <v>1554.5543080883449</v>
      </c>
      <c r="H24" s="24">
        <v>6.9134823606471389</v>
      </c>
      <c r="I24" s="20"/>
      <c r="J24" s="24">
        <f t="shared" si="1"/>
        <v>54.699309836036093</v>
      </c>
      <c r="K24" s="24">
        <f t="shared" si="0"/>
        <v>45.3006901639639</v>
      </c>
    </row>
    <row r="25" spans="2:11" x14ac:dyDescent="0.2">
      <c r="B25" s="20" t="s">
        <v>44</v>
      </c>
      <c r="C25" s="22">
        <v>2964.6108659441434</v>
      </c>
      <c r="D25" s="23">
        <v>6.6046174265021085</v>
      </c>
      <c r="E25" s="22">
        <v>1722.7717351331455</v>
      </c>
      <c r="F25" s="23">
        <v>7.6905651610119179</v>
      </c>
      <c r="G25" s="22">
        <v>1241.8391308109967</v>
      </c>
      <c r="H25" s="24">
        <v>5.5227616564781306</v>
      </c>
      <c r="I25" s="20"/>
      <c r="J25" s="24">
        <f t="shared" si="1"/>
        <v>58.111226499350096</v>
      </c>
      <c r="K25" s="24">
        <f t="shared" si="0"/>
        <v>41.888773500649862</v>
      </c>
    </row>
    <row r="26" spans="2:11" x14ac:dyDescent="0.2">
      <c r="B26" s="20" t="s">
        <v>18</v>
      </c>
      <c r="C26" s="22">
        <v>2288.6588032967725</v>
      </c>
      <c r="D26" s="23">
        <v>5.0987183475620856</v>
      </c>
      <c r="E26" s="22">
        <v>489.4280507062964</v>
      </c>
      <c r="F26" s="23">
        <v>2.1848386752716928</v>
      </c>
      <c r="G26" s="22">
        <v>1799.2307525904755</v>
      </c>
      <c r="H26" s="24">
        <v>8.0016182169051806</v>
      </c>
      <c r="I26" s="20"/>
      <c r="J26" s="24">
        <f t="shared" si="1"/>
        <v>21.384928587925991</v>
      </c>
      <c r="K26" s="24">
        <f t="shared" si="0"/>
        <v>78.615071412073974</v>
      </c>
    </row>
    <row r="27" spans="2:11" x14ac:dyDescent="0.2">
      <c r="B27" s="20" t="s">
        <v>45</v>
      </c>
      <c r="C27" s="22">
        <v>2101.9093062495922</v>
      </c>
      <c r="D27" s="23">
        <v>4.6826742060671425</v>
      </c>
      <c r="E27" s="22">
        <v>661.96836264520641</v>
      </c>
      <c r="F27" s="23">
        <v>2.9550698584324482</v>
      </c>
      <c r="G27" s="22">
        <v>1439.9409436043854</v>
      </c>
      <c r="H27" s="24">
        <v>6.4037687600790951</v>
      </c>
      <c r="I27" s="20"/>
      <c r="J27" s="24">
        <f t="shared" si="1"/>
        <v>31.493669145332792</v>
      </c>
      <c r="K27" s="24">
        <f t="shared" si="0"/>
        <v>68.506330854667183</v>
      </c>
    </row>
    <row r="28" spans="2:11" x14ac:dyDescent="0.2">
      <c r="B28" s="20" t="s">
        <v>46</v>
      </c>
      <c r="C28" s="22">
        <v>1138.6532437752815</v>
      </c>
      <c r="D28" s="23">
        <v>2.5367137194872136</v>
      </c>
      <c r="E28" s="22">
        <v>765.22941138295698</v>
      </c>
      <c r="F28" s="23">
        <v>3.4160339012693379</v>
      </c>
      <c r="G28" s="22">
        <v>373.42383239232419</v>
      </c>
      <c r="H28" s="24">
        <v>1.6607069079910666</v>
      </c>
      <c r="I28" s="20"/>
      <c r="J28" s="24">
        <f t="shared" si="1"/>
        <v>67.204780346103206</v>
      </c>
      <c r="K28" s="24">
        <f t="shared" si="0"/>
        <v>32.795219653896766</v>
      </c>
    </row>
    <row r="29" spans="2:11" x14ac:dyDescent="0.2">
      <c r="B29" s="20" t="s">
        <v>47</v>
      </c>
      <c r="C29" s="22">
        <v>1151.396413351503</v>
      </c>
      <c r="D29" s="23">
        <v>2.5651031991382576</v>
      </c>
      <c r="E29" s="22">
        <v>422.93049516516248</v>
      </c>
      <c r="F29" s="23">
        <v>1.8879892590037999</v>
      </c>
      <c r="G29" s="22">
        <v>728.46591818634033</v>
      </c>
      <c r="H29" s="24">
        <v>3.2396657032246172</v>
      </c>
      <c r="I29" s="20"/>
      <c r="J29" s="24">
        <f t="shared" si="1"/>
        <v>36.731962186167458</v>
      </c>
      <c r="K29" s="24">
        <f t="shared" si="0"/>
        <v>63.268037813832521</v>
      </c>
    </row>
    <row r="30" spans="2:11" x14ac:dyDescent="0.2">
      <c r="B30" s="20" t="s">
        <v>22</v>
      </c>
      <c r="C30" s="22">
        <v>3236.5403119389061</v>
      </c>
      <c r="D30" s="23">
        <v>7.2104271057512275</v>
      </c>
      <c r="E30" s="22">
        <v>175.397181300971</v>
      </c>
      <c r="F30" s="23">
        <v>0.78298443394689654</v>
      </c>
      <c r="G30" s="22">
        <v>3061.143130637935</v>
      </c>
      <c r="H30" s="24">
        <v>13.613650502249824</v>
      </c>
      <c r="I30" s="20"/>
      <c r="J30" s="24">
        <f t="shared" si="1"/>
        <v>5.4192799840610126</v>
      </c>
      <c r="K30" s="24">
        <f t="shared" si="0"/>
        <v>94.580720015938979</v>
      </c>
    </row>
    <row r="31" spans="2:11" x14ac:dyDescent="0.2">
      <c r="B31" s="20" t="s">
        <v>48</v>
      </c>
      <c r="C31" s="22">
        <v>0</v>
      </c>
      <c r="D31" s="23">
        <v>0</v>
      </c>
      <c r="E31" s="22">
        <v>0</v>
      </c>
      <c r="F31" s="23">
        <v>0</v>
      </c>
      <c r="G31" s="22">
        <v>0</v>
      </c>
      <c r="H31" s="24">
        <v>0</v>
      </c>
      <c r="I31" s="20"/>
      <c r="J31" s="24">
        <v>0</v>
      </c>
      <c r="K31" s="24">
        <v>0</v>
      </c>
    </row>
    <row r="32" spans="2:11" x14ac:dyDescent="0.2">
      <c r="B32" s="20" t="s">
        <v>49</v>
      </c>
      <c r="C32" s="22">
        <v>305.53542302117762</v>
      </c>
      <c r="D32" s="23">
        <v>0.68067772485098343</v>
      </c>
      <c r="E32" s="22">
        <v>107.50877192982441</v>
      </c>
      <c r="F32" s="23">
        <v>0.47992615565101759</v>
      </c>
      <c r="G32" s="22">
        <v>198.02665109135319</v>
      </c>
      <c r="H32" s="24">
        <v>0.88067284117055944</v>
      </c>
      <c r="I32" s="20"/>
      <c r="J32" s="24">
        <f t="shared" si="1"/>
        <v>35.187007407115814</v>
      </c>
      <c r="K32" s="24">
        <f t="shared" si="0"/>
        <v>64.812992592884171</v>
      </c>
    </row>
    <row r="33" spans="2:11" x14ac:dyDescent="0.2">
      <c r="B33" s="25"/>
      <c r="C33" s="25"/>
      <c r="D33" s="26"/>
      <c r="E33" s="25"/>
      <c r="F33" s="26"/>
      <c r="G33" s="25"/>
      <c r="H33" s="26"/>
      <c r="I33" s="25"/>
      <c r="J33" s="26"/>
      <c r="K33" s="26"/>
    </row>
  </sheetData>
  <mergeCells count="5">
    <mergeCell ref="B5:B6"/>
    <mergeCell ref="C5:D5"/>
    <mergeCell ref="E5:F5"/>
    <mergeCell ref="G5:H5"/>
    <mergeCell ref="J5:K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6"/>
  <sheetViews>
    <sheetView zoomScaleNormal="100" workbookViewId="0">
      <selection activeCell="C32" sqref="C32:C96"/>
    </sheetView>
  </sheetViews>
  <sheetFormatPr defaultRowHeight="12.75" x14ac:dyDescent="0.2"/>
  <cols>
    <col min="2" max="2" width="61.42578125" bestFit="1" customWidth="1"/>
  </cols>
  <sheetData>
    <row r="1" spans="1:8" x14ac:dyDescent="0.2">
      <c r="A1" t="s">
        <v>51</v>
      </c>
    </row>
    <row r="2" spans="1:8" ht="15" x14ac:dyDescent="0.25">
      <c r="B2" s="58" t="s">
        <v>0</v>
      </c>
      <c r="C2" s="57" t="s">
        <v>1</v>
      </c>
      <c r="D2" s="57"/>
      <c r="E2" s="57" t="s">
        <v>25</v>
      </c>
      <c r="F2" s="57"/>
      <c r="G2" s="57" t="s">
        <v>26</v>
      </c>
      <c r="H2" s="57"/>
    </row>
    <row r="3" spans="1:8" ht="15" x14ac:dyDescent="0.25">
      <c r="B3" s="59"/>
      <c r="C3" s="27" t="s">
        <v>28</v>
      </c>
      <c r="D3" s="27" t="s">
        <v>29</v>
      </c>
      <c r="E3" s="27" t="s">
        <v>28</v>
      </c>
      <c r="F3" s="27" t="s">
        <v>29</v>
      </c>
      <c r="G3" s="27" t="s">
        <v>28</v>
      </c>
      <c r="H3" s="27" t="s">
        <v>29</v>
      </c>
    </row>
    <row r="4" spans="1:8" ht="15" x14ac:dyDescent="0.25">
      <c r="B4" s="28"/>
      <c r="C4" s="28"/>
      <c r="D4" s="28"/>
      <c r="E4" s="28"/>
      <c r="F4" s="28"/>
      <c r="G4" s="28"/>
      <c r="H4" s="28"/>
    </row>
    <row r="5" spans="1:8" ht="15" x14ac:dyDescent="0.25">
      <c r="B5" s="29" t="s">
        <v>1</v>
      </c>
      <c r="C5" s="30">
        <v>57265.83606370577</v>
      </c>
      <c r="D5" s="31">
        <v>100</v>
      </c>
      <c r="E5" s="30">
        <v>30393.564588155587</v>
      </c>
      <c r="F5" s="31">
        <v>100</v>
      </c>
      <c r="G5" s="30">
        <v>26872.271475552534</v>
      </c>
      <c r="H5" s="31">
        <v>100</v>
      </c>
    </row>
    <row r="6" spans="1:8" x14ac:dyDescent="0.2">
      <c r="B6" s="32"/>
      <c r="C6" s="33"/>
      <c r="D6" s="34"/>
      <c r="E6" s="33"/>
      <c r="F6" s="34"/>
      <c r="G6" s="33"/>
      <c r="H6" s="34"/>
    </row>
    <row r="7" spans="1:8" x14ac:dyDescent="0.2">
      <c r="B7" s="32" t="s">
        <v>30</v>
      </c>
      <c r="C7" s="35">
        <v>400.30585861604953</v>
      </c>
      <c r="D7" s="36">
        <v>0.69903084654300085</v>
      </c>
      <c r="E7" s="35">
        <v>362.04934755953855</v>
      </c>
      <c r="F7" s="36">
        <v>1.1912039685553357</v>
      </c>
      <c r="G7" s="35">
        <v>38.256511056511002</v>
      </c>
      <c r="H7" s="36">
        <v>0.14236426232637406</v>
      </c>
    </row>
    <row r="8" spans="1:8" x14ac:dyDescent="0.2">
      <c r="B8" s="32" t="s">
        <v>31</v>
      </c>
      <c r="C8" s="35">
        <v>190.7788643339598</v>
      </c>
      <c r="D8" s="36">
        <v>0.33314603862890702</v>
      </c>
      <c r="E8" s="35">
        <v>140.00143417149781</v>
      </c>
      <c r="F8" s="36">
        <v>0.46062854445857448</v>
      </c>
      <c r="G8" s="35">
        <v>50.777430162462004</v>
      </c>
      <c r="H8" s="36">
        <v>0.18895845931244615</v>
      </c>
    </row>
    <row r="9" spans="1:8" x14ac:dyDescent="0.2">
      <c r="B9" s="32" t="s">
        <v>33</v>
      </c>
      <c r="C9" s="35">
        <v>381.74779145798237</v>
      </c>
      <c r="D9" s="36">
        <v>0.6666239728575768</v>
      </c>
      <c r="E9" s="35">
        <v>362.42947313966408</v>
      </c>
      <c r="F9" s="36">
        <v>1.1924546464053227</v>
      </c>
      <c r="G9" s="35" t="s">
        <v>32</v>
      </c>
      <c r="H9" s="36" t="s">
        <v>32</v>
      </c>
    </row>
    <row r="10" spans="1:8" x14ac:dyDescent="0.2">
      <c r="B10" s="32" t="s">
        <v>34</v>
      </c>
      <c r="C10" s="35">
        <v>375.61089727347655</v>
      </c>
      <c r="D10" s="36">
        <v>0.65590747135102623</v>
      </c>
      <c r="E10" s="35">
        <v>299.09787516045446</v>
      </c>
      <c r="F10" s="36">
        <v>0.98408291101535783</v>
      </c>
      <c r="G10" s="35">
        <v>76.513022113022004</v>
      </c>
      <c r="H10" s="36">
        <v>0.28472852465274812</v>
      </c>
    </row>
    <row r="11" spans="1:8" x14ac:dyDescent="0.2">
      <c r="B11" s="32" t="s">
        <v>35</v>
      </c>
      <c r="C11" s="35">
        <v>286.57695605450351</v>
      </c>
      <c r="D11" s="36">
        <v>0.50043267636169497</v>
      </c>
      <c r="E11" s="35">
        <v>165.54696333199499</v>
      </c>
      <c r="F11" s="36">
        <v>0.54467768284246876</v>
      </c>
      <c r="G11" s="35">
        <v>121.0299927225085</v>
      </c>
      <c r="H11" s="36">
        <v>0.45038988547215819</v>
      </c>
    </row>
    <row r="12" spans="1:8" x14ac:dyDescent="0.2">
      <c r="B12" s="32" t="s">
        <v>7</v>
      </c>
      <c r="C12" s="35">
        <v>8378.5346169629047</v>
      </c>
      <c r="D12" s="36">
        <v>14.630947861552473</v>
      </c>
      <c r="E12" s="35">
        <v>7708.7558645515128</v>
      </c>
      <c r="F12" s="36">
        <v>25.363118702949457</v>
      </c>
      <c r="G12" s="35">
        <v>669.77875241139543</v>
      </c>
      <c r="H12" s="36">
        <v>2.4924530589858658</v>
      </c>
    </row>
    <row r="13" spans="1:8" x14ac:dyDescent="0.2">
      <c r="B13" s="32" t="s">
        <v>36</v>
      </c>
      <c r="C13" s="35">
        <v>6220.0233928204952</v>
      </c>
      <c r="D13" s="36">
        <v>10.861665209778808</v>
      </c>
      <c r="E13" s="35">
        <v>3359.8681765619699</v>
      </c>
      <c r="F13" s="36">
        <v>11.054538097421172</v>
      </c>
      <c r="G13" s="35">
        <v>2860.1552162585613</v>
      </c>
      <c r="H13" s="36">
        <v>10.643518613082753</v>
      </c>
    </row>
    <row r="14" spans="1:8" x14ac:dyDescent="0.2">
      <c r="B14" s="32" t="s">
        <v>37</v>
      </c>
      <c r="C14" s="35">
        <v>1708.6181336208399</v>
      </c>
      <c r="D14" s="36">
        <v>2.9836605052270189</v>
      </c>
      <c r="E14" s="35">
        <v>1198.3824452001199</v>
      </c>
      <c r="F14" s="36">
        <v>3.9428821904855846</v>
      </c>
      <c r="G14" s="35">
        <v>510.23568842071984</v>
      </c>
      <c r="H14" s="36">
        <v>1.8987441716079516</v>
      </c>
    </row>
    <row r="15" spans="1:8" x14ac:dyDescent="0.2">
      <c r="B15" s="32" t="s">
        <v>38</v>
      </c>
      <c r="C15" s="35">
        <v>3646.4783813272711</v>
      </c>
      <c r="D15" s="36">
        <v>6.3676331858155732</v>
      </c>
      <c r="E15" s="35">
        <v>2067.3887752771529</v>
      </c>
      <c r="F15" s="36">
        <v>6.8020609076002136</v>
      </c>
      <c r="G15" s="35">
        <v>1579.0896060501159</v>
      </c>
      <c r="H15" s="36">
        <v>5.8762788530426882</v>
      </c>
    </row>
    <row r="16" spans="1:8" x14ac:dyDescent="0.2">
      <c r="B16" s="32" t="s">
        <v>10</v>
      </c>
      <c r="C16" s="35">
        <v>3167.008051012037</v>
      </c>
      <c r="D16" s="36">
        <v>5.5303620250804988</v>
      </c>
      <c r="E16" s="35">
        <v>1786.3452763261696</v>
      </c>
      <c r="F16" s="36">
        <v>5.87737996688388</v>
      </c>
      <c r="G16" s="35">
        <v>1380.6627746858642</v>
      </c>
      <c r="H16" s="36">
        <v>5.1378714893601147</v>
      </c>
    </row>
    <row r="17" spans="2:8" x14ac:dyDescent="0.2">
      <c r="B17" s="32" t="s">
        <v>39</v>
      </c>
      <c r="C17" s="35">
        <v>1057.5636919214942</v>
      </c>
      <c r="D17" s="36">
        <v>1.8467619869288212</v>
      </c>
      <c r="E17" s="35">
        <v>745.02783241557086</v>
      </c>
      <c r="F17" s="36">
        <v>2.4512683606249634</v>
      </c>
      <c r="G17" s="35">
        <v>312.53585950592293</v>
      </c>
      <c r="H17" s="36">
        <v>1.1630422079884735</v>
      </c>
    </row>
    <row r="18" spans="2:8" x14ac:dyDescent="0.2">
      <c r="B18" s="32" t="s">
        <v>40</v>
      </c>
      <c r="C18" s="35">
        <v>4276.8435700367199</v>
      </c>
      <c r="D18" s="36">
        <v>7.4684032645204308</v>
      </c>
      <c r="E18" s="35">
        <v>1834.3642643397422</v>
      </c>
      <c r="F18" s="36">
        <v>6.0353706095223743</v>
      </c>
      <c r="G18" s="35">
        <v>2442.4793056969797</v>
      </c>
      <c r="H18" s="36">
        <v>9.0892178873641676</v>
      </c>
    </row>
    <row r="19" spans="2:8" x14ac:dyDescent="0.2">
      <c r="B19" s="32" t="s">
        <v>41</v>
      </c>
      <c r="C19" s="35">
        <v>955.75227138491425</v>
      </c>
      <c r="D19" s="36">
        <v>1.668974622708173</v>
      </c>
      <c r="E19" s="35">
        <v>433.18572664830589</v>
      </c>
      <c r="F19" s="36">
        <v>1.4252547620463016</v>
      </c>
      <c r="G19" s="35">
        <v>522.56654473660797</v>
      </c>
      <c r="H19" s="36">
        <v>1.9446310864045155</v>
      </c>
    </row>
    <row r="20" spans="2:8" x14ac:dyDescent="0.2">
      <c r="B20" s="32" t="s">
        <v>42</v>
      </c>
      <c r="C20" s="35">
        <v>5449.8539760606427</v>
      </c>
      <c r="D20" s="36">
        <v>9.5167631360483682</v>
      </c>
      <c r="E20" s="35">
        <v>2706.43541829386</v>
      </c>
      <c r="F20" s="36">
        <v>8.9046331187772605</v>
      </c>
      <c r="G20" s="35">
        <v>2743.4185577668077</v>
      </c>
      <c r="H20" s="36">
        <v>10.20910554681868</v>
      </c>
    </row>
    <row r="21" spans="2:8" x14ac:dyDescent="0.2">
      <c r="B21" s="32" t="s">
        <v>43</v>
      </c>
      <c r="C21" s="35">
        <v>4208.4158115803084</v>
      </c>
      <c r="D21" s="36">
        <v>7.3489118484162663</v>
      </c>
      <c r="E21" s="35">
        <v>2269.6146793982812</v>
      </c>
      <c r="F21" s="36">
        <v>7.4674185478157211</v>
      </c>
      <c r="G21" s="35">
        <v>1938.8011321820259</v>
      </c>
      <c r="H21" s="36">
        <v>7.2148762487230762</v>
      </c>
    </row>
    <row r="22" spans="2:8" x14ac:dyDescent="0.2">
      <c r="B22" s="32" t="s">
        <v>44</v>
      </c>
      <c r="C22" s="35">
        <v>3048.5795832598374</v>
      </c>
      <c r="D22" s="36">
        <v>5.3235572774462323</v>
      </c>
      <c r="E22" s="35">
        <v>1486.3801574427362</v>
      </c>
      <c r="F22" s="36">
        <v>4.8904436764287285</v>
      </c>
      <c r="G22" s="35">
        <v>1562.1994258171005</v>
      </c>
      <c r="H22" s="36">
        <v>5.8134252894785456</v>
      </c>
    </row>
    <row r="23" spans="2:8" x14ac:dyDescent="0.2">
      <c r="B23" s="32" t="s">
        <v>18</v>
      </c>
      <c r="C23" s="35">
        <v>2578.1946520680617</v>
      </c>
      <c r="D23" s="36">
        <v>4.5021514209622842</v>
      </c>
      <c r="E23" s="35">
        <v>610.74991813765666</v>
      </c>
      <c r="F23" s="36">
        <v>2.009471170669026</v>
      </c>
      <c r="G23" s="35">
        <v>1967.4447339304031</v>
      </c>
      <c r="H23" s="36">
        <v>7.3214679143157531</v>
      </c>
    </row>
    <row r="24" spans="2:8" x14ac:dyDescent="0.2">
      <c r="B24" s="32" t="s">
        <v>45</v>
      </c>
      <c r="C24" s="35">
        <v>2947.008150129172</v>
      </c>
      <c r="D24" s="36">
        <v>5.1461889892793193</v>
      </c>
      <c r="E24" s="35">
        <v>795.07826012857834</v>
      </c>
      <c r="F24" s="36">
        <v>2.6159427855935706</v>
      </c>
      <c r="G24" s="35">
        <v>2151.9298900005915</v>
      </c>
      <c r="H24" s="36">
        <v>8.0079940095810027</v>
      </c>
    </row>
    <row r="25" spans="2:8" x14ac:dyDescent="0.2">
      <c r="B25" s="32" t="s">
        <v>46</v>
      </c>
      <c r="C25" s="35">
        <v>1083.1092210819913</v>
      </c>
      <c r="D25" s="36">
        <v>1.8913706592480011</v>
      </c>
      <c r="E25" s="35">
        <v>739.11424973192459</v>
      </c>
      <c r="F25" s="36">
        <v>2.4318116671973331</v>
      </c>
      <c r="G25" s="35">
        <v>343.99497135006663</v>
      </c>
      <c r="H25" s="36">
        <v>1.2801112539482247</v>
      </c>
    </row>
    <row r="26" spans="2:8" x14ac:dyDescent="0.2">
      <c r="B26" s="32" t="s">
        <v>47</v>
      </c>
      <c r="C26" s="35">
        <v>1520.4741460672994</v>
      </c>
      <c r="D26" s="36">
        <v>2.6551155987242332</v>
      </c>
      <c r="E26" s="35">
        <v>349.52842845358754</v>
      </c>
      <c r="F26" s="36">
        <v>1.1500080138339523</v>
      </c>
      <c r="G26" s="35">
        <v>1170.9457176137114</v>
      </c>
      <c r="H26" s="36">
        <v>4.3574497179332141</v>
      </c>
    </row>
    <row r="27" spans="2:8" x14ac:dyDescent="0.2">
      <c r="B27" s="32" t="s">
        <v>22</v>
      </c>
      <c r="C27" s="35">
        <v>4128.9044630117978</v>
      </c>
      <c r="D27" s="36">
        <v>7.2100658033152083</v>
      </c>
      <c r="E27" s="35">
        <v>305.01145784410107</v>
      </c>
      <c r="F27" s="36">
        <v>1.0035396044429894</v>
      </c>
      <c r="G27" s="35">
        <v>3823.8930051676966</v>
      </c>
      <c r="H27" s="36">
        <v>14.229883799166522</v>
      </c>
    </row>
    <row r="28" spans="2:8" x14ac:dyDescent="0.2">
      <c r="B28" s="32" t="s">
        <v>48</v>
      </c>
      <c r="C28" s="35">
        <v>0</v>
      </c>
      <c r="D28" s="36">
        <v>0</v>
      </c>
      <c r="E28" s="35">
        <v>0</v>
      </c>
      <c r="F28" s="36">
        <v>0</v>
      </c>
      <c r="G28" s="35">
        <v>0</v>
      </c>
      <c r="H28" s="36">
        <v>0</v>
      </c>
    </row>
    <row r="29" spans="2:8" x14ac:dyDescent="0.2">
      <c r="B29" s="32" t="s">
        <v>49</v>
      </c>
      <c r="C29" s="35">
        <v>1255.4535836263542</v>
      </c>
      <c r="D29" s="36">
        <v>2.1923255992101751</v>
      </c>
      <c r="E29" s="35">
        <v>669.20856404120696</v>
      </c>
      <c r="F29" s="36">
        <v>2.2018100644305423</v>
      </c>
      <c r="G29" s="35">
        <v>586.24501958514668</v>
      </c>
      <c r="H29" s="36">
        <v>2.1815983070820497</v>
      </c>
    </row>
    <row r="30" spans="2:8" x14ac:dyDescent="0.2">
      <c r="B30" s="39"/>
      <c r="C30" s="39"/>
      <c r="D30" s="39"/>
      <c r="E30" s="39"/>
      <c r="F30" s="39"/>
      <c r="G30" s="39"/>
      <c r="H30" s="39"/>
    </row>
    <row r="32" spans="2:8" x14ac:dyDescent="0.2">
      <c r="B32" s="32" t="s">
        <v>1</v>
      </c>
      <c r="C32" s="52">
        <f>C5</f>
        <v>57265.83606370577</v>
      </c>
    </row>
    <row r="34" spans="2:5" x14ac:dyDescent="0.2">
      <c r="B34" s="50" t="s">
        <v>30</v>
      </c>
      <c r="C34" s="37">
        <f>C7</f>
        <v>400.30585861604953</v>
      </c>
      <c r="D34" s="37"/>
    </row>
    <row r="35" spans="2:5" x14ac:dyDescent="0.2">
      <c r="B35" s="51" t="s">
        <v>25</v>
      </c>
      <c r="C35" s="35">
        <f>E7</f>
        <v>362.04934755953855</v>
      </c>
      <c r="D35" s="35"/>
    </row>
    <row r="36" spans="2:5" x14ac:dyDescent="0.2">
      <c r="B36" s="51" t="s">
        <v>26</v>
      </c>
      <c r="C36" s="35">
        <f>G7</f>
        <v>38.256511056511002</v>
      </c>
      <c r="D36" s="35"/>
    </row>
    <row r="37" spans="2:5" x14ac:dyDescent="0.2">
      <c r="B37" s="50" t="s">
        <v>50</v>
      </c>
      <c r="C37" s="37">
        <f>C8+C9</f>
        <v>572.52665579194218</v>
      </c>
      <c r="D37" s="37"/>
    </row>
    <row r="38" spans="2:5" x14ac:dyDescent="0.2">
      <c r="B38" s="51" t="s">
        <v>25</v>
      </c>
      <c r="C38" s="35">
        <f>E8+E9</f>
        <v>502.43090731116189</v>
      </c>
      <c r="D38" s="35"/>
    </row>
    <row r="39" spans="2:5" x14ac:dyDescent="0.2">
      <c r="B39" s="51" t="s">
        <v>26</v>
      </c>
      <c r="C39" s="35" t="s">
        <v>32</v>
      </c>
      <c r="D39" s="35"/>
    </row>
    <row r="40" spans="2:5" x14ac:dyDescent="0.2">
      <c r="B40" s="50" t="s">
        <v>6</v>
      </c>
      <c r="C40" s="37">
        <f>C10+C11</f>
        <v>662.18785332798006</v>
      </c>
      <c r="D40" s="37"/>
    </row>
    <row r="41" spans="2:5" x14ac:dyDescent="0.2">
      <c r="B41" s="51" t="s">
        <v>25</v>
      </c>
      <c r="C41" s="35">
        <f>E10+E11</f>
        <v>464.64483849244948</v>
      </c>
      <c r="D41" s="35"/>
    </row>
    <row r="42" spans="2:5" x14ac:dyDescent="0.2">
      <c r="B42" s="51" t="s">
        <v>26</v>
      </c>
      <c r="C42" s="35">
        <f>G10+G11</f>
        <v>197.5430148355305</v>
      </c>
      <c r="D42" s="49"/>
      <c r="E42" s="48"/>
    </row>
    <row r="43" spans="2:5" x14ac:dyDescent="0.2">
      <c r="B43" s="50" t="s">
        <v>7</v>
      </c>
      <c r="C43" s="37">
        <f>C12</f>
        <v>8378.5346169629047</v>
      </c>
      <c r="D43" s="37"/>
    </row>
    <row r="44" spans="2:5" x14ac:dyDescent="0.2">
      <c r="B44" s="51" t="s">
        <v>25</v>
      </c>
      <c r="C44" s="35">
        <f>E12</f>
        <v>7708.7558645515128</v>
      </c>
      <c r="D44" s="35"/>
    </row>
    <row r="45" spans="2:5" x14ac:dyDescent="0.2">
      <c r="B45" s="51" t="s">
        <v>26</v>
      </c>
      <c r="C45" s="35">
        <f>G12</f>
        <v>669.77875241139543</v>
      </c>
      <c r="D45" s="35"/>
    </row>
    <row r="46" spans="2:5" x14ac:dyDescent="0.2">
      <c r="B46" s="50" t="s">
        <v>36</v>
      </c>
      <c r="C46" s="37">
        <f>C13</f>
        <v>6220.0233928204952</v>
      </c>
      <c r="D46" s="37"/>
    </row>
    <row r="47" spans="2:5" x14ac:dyDescent="0.2">
      <c r="B47" s="51" t="s">
        <v>25</v>
      </c>
      <c r="C47" s="35">
        <f>E13</f>
        <v>3359.8681765619699</v>
      </c>
      <c r="D47" s="35"/>
    </row>
    <row r="48" spans="2:5" x14ac:dyDescent="0.2">
      <c r="B48" s="51" t="s">
        <v>26</v>
      </c>
      <c r="C48" s="35">
        <f>G13</f>
        <v>2860.1552162585613</v>
      </c>
      <c r="D48" s="35"/>
    </row>
    <row r="49" spans="2:4" x14ac:dyDescent="0.2">
      <c r="B49" s="50" t="s">
        <v>38</v>
      </c>
      <c r="C49" s="37">
        <f>C15</f>
        <v>3646.4783813272711</v>
      </c>
      <c r="D49" s="37"/>
    </row>
    <row r="50" spans="2:4" x14ac:dyDescent="0.2">
      <c r="B50" s="51" t="s">
        <v>25</v>
      </c>
      <c r="C50" s="35">
        <f>E15</f>
        <v>2067.3887752771529</v>
      </c>
      <c r="D50" s="35"/>
    </row>
    <row r="51" spans="2:4" x14ac:dyDescent="0.2">
      <c r="B51" s="51" t="s">
        <v>26</v>
      </c>
      <c r="C51" s="35">
        <f>G15</f>
        <v>1579.0896060501159</v>
      </c>
      <c r="D51" s="35"/>
    </row>
    <row r="52" spans="2:4" x14ac:dyDescent="0.2">
      <c r="B52" s="50" t="s">
        <v>10</v>
      </c>
      <c r="C52" s="37">
        <f>C16</f>
        <v>3167.008051012037</v>
      </c>
      <c r="D52" s="37"/>
    </row>
    <row r="53" spans="2:4" x14ac:dyDescent="0.2">
      <c r="B53" s="51" t="s">
        <v>25</v>
      </c>
      <c r="C53" s="35">
        <f>E16</f>
        <v>1786.3452763261696</v>
      </c>
      <c r="D53" s="35"/>
    </row>
    <row r="54" spans="2:4" x14ac:dyDescent="0.2">
      <c r="B54" s="51" t="s">
        <v>26</v>
      </c>
      <c r="C54" s="35">
        <f>G16</f>
        <v>1380.6627746858642</v>
      </c>
      <c r="D54" s="35"/>
    </row>
    <row r="55" spans="2:4" x14ac:dyDescent="0.2">
      <c r="B55" s="50" t="s">
        <v>37</v>
      </c>
      <c r="C55" s="37">
        <f>C14</f>
        <v>1708.6181336208399</v>
      </c>
      <c r="D55" s="37"/>
    </row>
    <row r="56" spans="2:4" x14ac:dyDescent="0.2">
      <c r="B56" s="51" t="s">
        <v>25</v>
      </c>
      <c r="C56" s="35">
        <f>E14</f>
        <v>1198.3824452001199</v>
      </c>
      <c r="D56" s="35"/>
    </row>
    <row r="57" spans="2:4" x14ac:dyDescent="0.2">
      <c r="B57" s="51" t="s">
        <v>26</v>
      </c>
      <c r="C57" s="35">
        <f>G14</f>
        <v>510.23568842071984</v>
      </c>
      <c r="D57" s="35"/>
    </row>
    <row r="58" spans="2:4" x14ac:dyDescent="0.2">
      <c r="B58" s="50" t="s">
        <v>39</v>
      </c>
      <c r="C58" s="37">
        <f>C17</f>
        <v>1057.5636919214942</v>
      </c>
      <c r="D58" s="37"/>
    </row>
    <row r="59" spans="2:4" x14ac:dyDescent="0.2">
      <c r="B59" s="51" t="s">
        <v>25</v>
      </c>
      <c r="C59" s="35">
        <f>E17</f>
        <v>745.02783241557086</v>
      </c>
      <c r="D59" s="35"/>
    </row>
    <row r="60" spans="2:4" x14ac:dyDescent="0.2">
      <c r="B60" s="51" t="s">
        <v>26</v>
      </c>
      <c r="C60" s="35">
        <f>G17</f>
        <v>312.53585950592293</v>
      </c>
      <c r="D60" s="35"/>
    </row>
    <row r="61" spans="2:4" x14ac:dyDescent="0.2">
      <c r="B61" s="50" t="s">
        <v>40</v>
      </c>
      <c r="C61" s="37">
        <f>C18</f>
        <v>4276.8435700367199</v>
      </c>
      <c r="D61" s="37"/>
    </row>
    <row r="62" spans="2:4" x14ac:dyDescent="0.2">
      <c r="B62" s="51" t="s">
        <v>25</v>
      </c>
      <c r="C62" s="35">
        <f>E18</f>
        <v>1834.3642643397422</v>
      </c>
      <c r="D62" s="35"/>
    </row>
    <row r="63" spans="2:4" x14ac:dyDescent="0.2">
      <c r="B63" s="51" t="s">
        <v>26</v>
      </c>
      <c r="C63" s="35">
        <f>G18</f>
        <v>2442.4793056969797</v>
      </c>
      <c r="D63" s="35"/>
    </row>
    <row r="64" spans="2:4" x14ac:dyDescent="0.2">
      <c r="B64" s="50" t="s">
        <v>41</v>
      </c>
      <c r="C64" s="37">
        <f>C19</f>
        <v>955.75227138491425</v>
      </c>
      <c r="D64" s="37"/>
    </row>
    <row r="65" spans="2:4" x14ac:dyDescent="0.2">
      <c r="B65" s="51" t="s">
        <v>25</v>
      </c>
      <c r="C65" s="35">
        <f>E19</f>
        <v>433.18572664830589</v>
      </c>
      <c r="D65" s="35"/>
    </row>
    <row r="66" spans="2:4" x14ac:dyDescent="0.2">
      <c r="B66" s="51" t="s">
        <v>26</v>
      </c>
      <c r="C66" s="35">
        <f>G19</f>
        <v>522.56654473660797</v>
      </c>
      <c r="D66" s="35"/>
    </row>
    <row r="67" spans="2:4" x14ac:dyDescent="0.2">
      <c r="B67" s="50" t="s">
        <v>42</v>
      </c>
      <c r="C67" s="37">
        <f>C20</f>
        <v>5449.8539760606427</v>
      </c>
      <c r="D67" s="37"/>
    </row>
    <row r="68" spans="2:4" x14ac:dyDescent="0.2">
      <c r="B68" s="51" t="s">
        <v>25</v>
      </c>
      <c r="C68" s="35">
        <f>E20</f>
        <v>2706.43541829386</v>
      </c>
      <c r="D68" s="35"/>
    </row>
    <row r="69" spans="2:4" x14ac:dyDescent="0.2">
      <c r="B69" s="51" t="s">
        <v>26</v>
      </c>
      <c r="C69" s="35">
        <f>G20</f>
        <v>2743.4185577668077</v>
      </c>
      <c r="D69" s="35"/>
    </row>
    <row r="70" spans="2:4" x14ac:dyDescent="0.2">
      <c r="B70" s="50" t="s">
        <v>43</v>
      </c>
      <c r="C70" s="37">
        <f>C21</f>
        <v>4208.4158115803084</v>
      </c>
      <c r="D70" s="37"/>
    </row>
    <row r="71" spans="2:4" x14ac:dyDescent="0.2">
      <c r="B71" s="51" t="s">
        <v>25</v>
      </c>
      <c r="C71" s="35">
        <f>E21</f>
        <v>2269.6146793982812</v>
      </c>
      <c r="D71" s="35"/>
    </row>
    <row r="72" spans="2:4" x14ac:dyDescent="0.2">
      <c r="B72" s="51" t="s">
        <v>26</v>
      </c>
      <c r="C72" s="35">
        <f>G21</f>
        <v>1938.8011321820259</v>
      </c>
      <c r="D72" s="35"/>
    </row>
    <row r="73" spans="2:4" x14ac:dyDescent="0.2">
      <c r="B73" s="50" t="s">
        <v>44</v>
      </c>
      <c r="C73" s="37">
        <f>C22</f>
        <v>3048.5795832598374</v>
      </c>
      <c r="D73" s="37"/>
    </row>
    <row r="74" spans="2:4" x14ac:dyDescent="0.2">
      <c r="B74" s="51" t="s">
        <v>25</v>
      </c>
      <c r="C74" s="35">
        <f>E22</f>
        <v>1486.3801574427362</v>
      </c>
      <c r="D74" s="35"/>
    </row>
    <row r="75" spans="2:4" x14ac:dyDescent="0.2">
      <c r="B75" s="51" t="s">
        <v>26</v>
      </c>
      <c r="C75" s="35">
        <f>G22</f>
        <v>1562.1994258171005</v>
      </c>
      <c r="D75" s="35"/>
    </row>
    <row r="76" spans="2:4" x14ac:dyDescent="0.2">
      <c r="B76" s="50" t="s">
        <v>18</v>
      </c>
      <c r="C76" s="37">
        <f>C23</f>
        <v>2578.1946520680617</v>
      </c>
      <c r="D76" s="37"/>
    </row>
    <row r="77" spans="2:4" x14ac:dyDescent="0.2">
      <c r="B77" s="51" t="s">
        <v>25</v>
      </c>
      <c r="C77" s="35">
        <f>E23</f>
        <v>610.74991813765666</v>
      </c>
      <c r="D77" s="35"/>
    </row>
    <row r="78" spans="2:4" x14ac:dyDescent="0.2">
      <c r="B78" s="51" t="s">
        <v>26</v>
      </c>
      <c r="C78" s="35">
        <f>G23</f>
        <v>1967.4447339304031</v>
      </c>
      <c r="D78" s="35"/>
    </row>
    <row r="79" spans="2:4" x14ac:dyDescent="0.2">
      <c r="B79" s="50" t="s">
        <v>45</v>
      </c>
      <c r="C79" s="37">
        <f>C24</f>
        <v>2947.008150129172</v>
      </c>
      <c r="D79" s="37"/>
    </row>
    <row r="80" spans="2:4" x14ac:dyDescent="0.2">
      <c r="B80" s="51" t="s">
        <v>25</v>
      </c>
      <c r="C80" s="35">
        <f>E24</f>
        <v>795.07826012857834</v>
      </c>
      <c r="D80" s="35"/>
    </row>
    <row r="81" spans="2:4" x14ac:dyDescent="0.2">
      <c r="B81" s="51" t="s">
        <v>26</v>
      </c>
      <c r="C81" s="35">
        <f>G24</f>
        <v>2151.9298900005915</v>
      </c>
      <c r="D81" s="35"/>
    </row>
    <row r="82" spans="2:4" x14ac:dyDescent="0.2">
      <c r="B82" s="50" t="s">
        <v>46</v>
      </c>
      <c r="C82" s="37">
        <f>C25</f>
        <v>1083.1092210819913</v>
      </c>
      <c r="D82" s="37"/>
    </row>
    <row r="83" spans="2:4" x14ac:dyDescent="0.2">
      <c r="B83" s="51" t="s">
        <v>25</v>
      </c>
      <c r="C83" s="35">
        <f>E25</f>
        <v>739.11424973192459</v>
      </c>
      <c r="D83" s="35"/>
    </row>
    <row r="84" spans="2:4" x14ac:dyDescent="0.2">
      <c r="B84" s="51" t="s">
        <v>26</v>
      </c>
      <c r="C84" s="35">
        <f>G25</f>
        <v>343.99497135006663</v>
      </c>
      <c r="D84" s="35"/>
    </row>
    <row r="85" spans="2:4" x14ac:dyDescent="0.2">
      <c r="B85" s="50" t="s">
        <v>47</v>
      </c>
      <c r="C85" s="37">
        <f>C26</f>
        <v>1520.4741460672994</v>
      </c>
      <c r="D85" s="37"/>
    </row>
    <row r="86" spans="2:4" x14ac:dyDescent="0.2">
      <c r="B86" s="51" t="s">
        <v>25</v>
      </c>
      <c r="C86" s="35">
        <f>E26</f>
        <v>349.52842845358754</v>
      </c>
      <c r="D86" s="35"/>
    </row>
    <row r="87" spans="2:4" x14ac:dyDescent="0.2">
      <c r="B87" s="51" t="s">
        <v>26</v>
      </c>
      <c r="C87" s="35">
        <f>G26</f>
        <v>1170.9457176137114</v>
      </c>
      <c r="D87" s="35"/>
    </row>
    <row r="88" spans="2:4" x14ac:dyDescent="0.2">
      <c r="B88" s="50" t="s">
        <v>22</v>
      </c>
      <c r="C88" s="37">
        <f>C27</f>
        <v>4128.9044630117978</v>
      </c>
      <c r="D88" s="37"/>
    </row>
    <row r="89" spans="2:4" x14ac:dyDescent="0.2">
      <c r="B89" s="51" t="s">
        <v>25</v>
      </c>
      <c r="C89" s="35">
        <f>E27</f>
        <v>305.01145784410107</v>
      </c>
      <c r="D89" s="35"/>
    </row>
    <row r="90" spans="2:4" x14ac:dyDescent="0.2">
      <c r="B90" s="51" t="s">
        <v>26</v>
      </c>
      <c r="C90" s="35">
        <f>G27</f>
        <v>3823.8930051676966</v>
      </c>
      <c r="D90" s="35"/>
    </row>
    <row r="91" spans="2:4" x14ac:dyDescent="0.2">
      <c r="B91" s="32" t="s">
        <v>48</v>
      </c>
      <c r="C91" s="37">
        <f>C28</f>
        <v>0</v>
      </c>
      <c r="D91" s="37"/>
    </row>
    <row r="92" spans="2:4" x14ac:dyDescent="0.2">
      <c r="B92" s="38" t="s">
        <v>25</v>
      </c>
      <c r="C92" s="35">
        <f>E28</f>
        <v>0</v>
      </c>
      <c r="D92" s="35"/>
    </row>
    <row r="93" spans="2:4" x14ac:dyDescent="0.2">
      <c r="B93" s="38" t="s">
        <v>26</v>
      </c>
      <c r="C93" s="35">
        <f>G28</f>
        <v>0</v>
      </c>
      <c r="D93" s="35"/>
    </row>
    <row r="94" spans="2:4" x14ac:dyDescent="0.2">
      <c r="B94" s="50" t="s">
        <v>49</v>
      </c>
      <c r="C94" s="37">
        <f>C29</f>
        <v>1255.4535836263542</v>
      </c>
      <c r="D94" s="37"/>
    </row>
    <row r="95" spans="2:4" x14ac:dyDescent="0.2">
      <c r="B95" s="51" t="s">
        <v>25</v>
      </c>
      <c r="C95" s="35">
        <f>E29</f>
        <v>669.20856404120696</v>
      </c>
      <c r="D95" s="35"/>
    </row>
    <row r="96" spans="2:4" x14ac:dyDescent="0.2">
      <c r="B96" s="51" t="s">
        <v>26</v>
      </c>
      <c r="C96" s="35">
        <f>G29</f>
        <v>586.24501958514668</v>
      </c>
      <c r="D96" s="35"/>
    </row>
  </sheetData>
  <mergeCells count="4">
    <mergeCell ref="E2:F2"/>
    <mergeCell ref="G2:H2"/>
    <mergeCell ref="B2:B3"/>
    <mergeCell ref="C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.04a</vt:lpstr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Powell, Terika</cp:lastModifiedBy>
  <dcterms:created xsi:type="dcterms:W3CDTF">2017-10-18T20:41:54Z</dcterms:created>
  <dcterms:modified xsi:type="dcterms:W3CDTF">2026-06-02T22:46:01Z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2026-06-02T22:45:31Z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c4af376b-c466-44dd-9338-f7dc7f39fd92</vt:lpwstr>
  </property>
  <property fmtid="{D5CDD505-2E9C-101B-9397-08002B2CF9AE}" pid="7" name="MSIP_Label_defa4170-0d19-0005-0004-bc88714345d2_ActionId">
    <vt:lpwstr>8b57efd7-6dbe-4650-881f-6683586bf8e5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